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20" tabRatio="877" firstSheet="1" activeTab="4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 УДАЛИТЬ" sheetId="6" state="hidden" r:id="rId10"/>
    <sheet name="Приложение 10" sheetId="17" r:id="rId11"/>
    <sheet name="Приложение 11" sheetId="13" r:id="rId12"/>
    <sheet name="Лист2" sheetId="19" r:id="rId13"/>
    <sheet name="Лист1" sheetId="18" r:id="rId14"/>
  </sheets>
  <definedNames>
    <definedName name="OLE_LINK1" localSheetId="4">'Приложение 5'!$A$66</definedName>
    <definedName name="OLE_LINK1" localSheetId="5">'Приложение 6'!$A$68</definedName>
    <definedName name="_xlnm.Print_Area" localSheetId="0">'Приложение 1'!$A$1:$C$29</definedName>
  </definedNames>
  <calcPr calcId="124519"/>
</workbook>
</file>

<file path=xl/calcChain.xml><?xml version="1.0" encoding="utf-8"?>
<calcChain xmlns="http://schemas.openxmlformats.org/spreadsheetml/2006/main">
  <c r="D48" i="9"/>
  <c r="D80"/>
  <c r="C31" i="8" l="1"/>
  <c r="D162" i="9"/>
  <c r="D161" s="1"/>
  <c r="D67"/>
  <c r="D68"/>
  <c r="D73"/>
  <c r="D44"/>
  <c r="D40"/>
  <c r="M34" i="16"/>
  <c r="K34"/>
  <c r="I25"/>
  <c r="E143" i="14"/>
  <c r="D143"/>
  <c r="D95"/>
  <c r="E95"/>
  <c r="D152" i="9"/>
  <c r="D55"/>
  <c r="G10" i="15"/>
  <c r="D127" i="9"/>
  <c r="E31" i="8" l="1"/>
  <c r="D31"/>
  <c r="M27" i="16"/>
  <c r="K27"/>
  <c r="H54" i="12" l="1"/>
  <c r="G54"/>
  <c r="G72" i="15" l="1"/>
  <c r="G62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34" i="9"/>
  <c r="D133" s="1"/>
  <c r="D139"/>
  <c r="D138" s="1"/>
  <c r="D142"/>
  <c r="D141" s="1"/>
  <c r="D145"/>
  <c r="D147"/>
  <c r="D149"/>
  <c r="D87"/>
  <c r="D86" s="1"/>
  <c r="I13" i="16"/>
  <c r="E67" i="14"/>
  <c r="E66" s="1"/>
  <c r="D109" i="9"/>
  <c r="E94" i="14"/>
  <c r="M13" i="16"/>
  <c r="K13"/>
  <c r="E14" i="14"/>
  <c r="G10" i="12"/>
  <c r="G64"/>
  <c r="D95" i="9"/>
  <c r="D79"/>
  <c r="D126"/>
  <c r="D125" s="1"/>
  <c r="D118"/>
  <c r="D116"/>
  <c r="E43" i="8"/>
  <c r="E42" s="1"/>
  <c r="D43"/>
  <c r="D42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5" i="9"/>
  <c r="D123"/>
  <c r="D122" s="1"/>
  <c r="D121" s="1"/>
  <c r="D91"/>
  <c r="D90" s="1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42"/>
  <c r="E113"/>
  <c r="E112" s="1"/>
  <c r="E111" s="1"/>
  <c r="E107"/>
  <c r="E106" s="1"/>
  <c r="E88"/>
  <c r="E87" s="1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42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C28"/>
  <c r="D158" i="9"/>
  <c r="D157" s="1"/>
  <c r="D114"/>
  <c r="D64"/>
  <c r="D61"/>
  <c r="D54"/>
  <c r="D53" s="1"/>
  <c r="D35"/>
  <c r="D34"/>
  <c r="D39"/>
  <c r="D43"/>
  <c r="D47"/>
  <c r="D31"/>
  <c r="D26"/>
  <c r="D22"/>
  <c r="D14"/>
  <c r="D19"/>
  <c r="C16" i="8"/>
  <c r="C12"/>
  <c r="C19"/>
  <c r="C23"/>
  <c r="C43"/>
  <c r="C42" s="1"/>
  <c r="D60" i="9"/>
  <c r="D94"/>
  <c r="D108"/>
  <c r="D72"/>
  <c r="D30"/>
  <c r="D25"/>
  <c r="D21"/>
  <c r="D18"/>
  <c r="D13"/>
  <c r="D11"/>
  <c r="D10" s="1"/>
  <c r="E11" i="14"/>
  <c r="E10" s="1"/>
  <c r="H78" i="12" l="1"/>
  <c r="D93" i="9"/>
  <c r="G78" i="12"/>
  <c r="E135" i="14"/>
  <c r="E123" s="1"/>
  <c r="D135"/>
  <c r="D123" s="1"/>
  <c r="D61"/>
  <c r="D144" i="9"/>
  <c r="D151"/>
  <c r="D10" i="14"/>
  <c r="G87" i="15"/>
  <c r="D93" i="14"/>
  <c r="E93"/>
  <c r="E11" i="8"/>
  <c r="D11"/>
  <c r="D55" s="1"/>
  <c r="D113" i="9"/>
  <c r="D112" s="1"/>
  <c r="D33"/>
  <c r="M36" i="16"/>
  <c r="K36"/>
  <c r="E61" i="14"/>
  <c r="E34"/>
  <c r="E72"/>
  <c r="D72"/>
  <c r="D34"/>
  <c r="D24" i="9"/>
  <c r="E55" i="8"/>
  <c r="C11"/>
  <c r="C55" s="1"/>
  <c r="D59" i="9"/>
  <c r="I36" i="16"/>
  <c r="D9" i="9"/>
  <c r="D71"/>
  <c r="D154" i="14" l="1"/>
  <c r="E154"/>
  <c r="D132" i="9"/>
  <c r="D164" s="1"/>
</calcChain>
</file>

<file path=xl/sharedStrings.xml><?xml version="1.0" encoding="utf-8"?>
<sst xmlns="http://schemas.openxmlformats.org/spreadsheetml/2006/main" count="1546" uniqueCount="683">
  <si>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</si>
  <si>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</si>
  <si>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</si>
  <si>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</si>
  <si>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</si>
  <si>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</si>
  <si>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</si>
  <si>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</si>
  <si>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</si>
  <si>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</si>
  <si>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</si>
  <si>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</si>
  <si>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</si>
  <si>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</si>
  <si>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</si>
  <si>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</si>
  <si>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</si>
  <si>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</si>
  <si>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</si>
  <si>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</si>
  <si>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</si>
  <si>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</si>
  <si>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</si>
  <si>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</si>
  <si>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</si>
  <si>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</si>
  <si>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</si>
  <si>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</si>
  <si>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Прочие субсидии бюджетам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</si>
  <si>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</si>
  <si>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</si>
  <si>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</si>
  <si>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</si>
  <si>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</si>
  <si>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</si>
  <si>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93301050201130000510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</si>
  <si>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</si>
  <si>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</si>
  <si>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</si>
  <si>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</si>
  <si>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</si>
  <si>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</si>
  <si>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</si>
  <si>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</si>
  <si>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</si>
  <si>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</si>
  <si>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</si>
  <si>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</si>
  <si>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</si>
  <si>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</si>
  <si>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</si>
  <si>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</si>
  <si>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</si>
  <si>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</si>
  <si>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</si>
  <si>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</si>
  <si>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</si>
  <si>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</si>
  <si>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</si>
  <si>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</si>
  <si>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</si>
  <si>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</si>
  <si>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</si>
  <si>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</si>
  <si>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</si>
  <si>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</si>
  <si>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</si>
  <si>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</si>
  <si>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</si>
  <si>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</si>
  <si>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</si>
  <si>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</si>
  <si>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</si>
  <si>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</si>
  <si>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</si>
  <si>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</si>
  <si>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</si>
  <si>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</si>
  <si>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</si>
  <si>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</si>
  <si>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</si>
  <si>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</si>
  <si>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</si>
  <si>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</si>
  <si>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</si>
  <si>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</si>
  <si>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</si>
  <si>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</si>
  <si>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</si>
  <si>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</si>
  <si>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</si>
  <si>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</si>
  <si>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</si>
  <si>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</si>
  <si>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</si>
  <si>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</si>
  <si>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</si>
  <si>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</si>
  <si>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</si>
  <si>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</si>
  <si>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</si>
  <si>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</si>
  <si>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</si>
  <si>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</si>
  <si>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</si>
  <si>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</si>
  <si>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</si>
  <si>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</si>
  <si>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</si>
  <si>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</si>
  <si>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</si>
  <si>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</si>
  <si>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</si>
  <si>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</si>
  <si>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</si>
  <si>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</si>
  <si>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</si>
  <si>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</si>
  <si>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</si>
  <si>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</si>
  <si>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</si>
  <si>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</si>
  <si>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</si>
  <si>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</si>
  <si>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</si>
  <si>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</si>
  <si>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</si>
  <si>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</si>
  <si>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</si>
  <si>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</si>
  <si>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</si>
  <si>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</si>
  <si>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</si>
  <si>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</si>
  <si>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</si>
  <si>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</si>
  <si>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</si>
  <si>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</si>
  <si>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</si>
  <si>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</si>
  <si>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</si>
  <si>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</si>
  <si>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</si>
  <si>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</si>
  <si>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Уменьшение прочих остатков денежных средств бюджетов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</si>
  <si>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</si>
  <si>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</si>
  <si>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</si>
  <si>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</si>
  <si>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</si>
  <si>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</si>
  <si>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</si>
  <si>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</si>
  <si>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</si>
  <si>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</si>
  <si>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</si>
  <si>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</si>
  <si>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</si>
  <si>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</si>
  <si>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</si>
  <si>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</si>
  <si>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</si>
  <si>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</si>
  <si>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</si>
  <si>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</si>
  <si>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</si>
  <si>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</si>
  <si>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</si>
  <si>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</si>
  <si>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</si>
  <si>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</si>
  <si>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</si>
  <si>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</si>
  <si>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</si>
  <si>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</si>
  <si>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</si>
  <si>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</si>
  <si>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</si>
  <si>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</si>
  <si>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</si>
  <si>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</si>
  <si>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</si>
  <si>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</si>
  <si>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</si>
  <si>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</si>
  <si>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</si>
  <si>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</si>
  <si>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</si>
  <si>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</si>
  <si>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</si>
  <si>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</si>
  <si>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</si>
  <si>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</si>
  <si>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</si>
  <si>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</si>
  <si>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13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</si>
  <si>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</si>
  <si>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</si>
  <si>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</si>
  <si>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</si>
  <si>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</si>
  <si>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</si>
  <si>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</si>
  <si>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</si>
  <si>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</si>
  <si>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</si>
  <si>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</si>
  <si>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</si>
  <si>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</si>
  <si>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</si>
  <si>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</si>
  <si>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</si>
  <si>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</si>
  <si>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</si>
  <si>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</si>
  <si>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</si>
  <si>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</si>
  <si>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</si>
  <si>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</si>
  <si>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</si>
  <si>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</si>
  <si>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</si>
  <si>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</si>
  <si>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</si>
  <si>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</si>
  <si>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</si>
  <si>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</si>
  <si>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</si>
  <si>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</si>
  <si>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</si>
  <si>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</si>
  <si>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</si>
  <si>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</si>
  <si>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</si>
  <si>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</si>
  <si>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</si>
  <si>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</si>
  <si>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</si>
  <si>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</si>
  <si>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</si>
  <si>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</si>
  <si>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</si>
  <si>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</si>
  <si>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</si>
  <si>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</si>
  <si>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</si>
  <si>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</si>
  <si>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</si>
  <si>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</si>
  <si>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</si>
  <si>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</si>
  <si>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</si>
  <si>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</si>
  <si>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</si>
  <si>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</si>
  <si>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</si>
  <si>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</si>
  <si>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</si>
  <si>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</si>
  <si>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</si>
  <si>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</si>
  <si>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</si>
  <si>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</si>
  <si>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</si>
  <si>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</si>
  <si>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</si>
  <si>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</si>
  <si>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</si>
  <si>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</si>
  <si>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</si>
  <si>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</si>
  <si>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</si>
  <si>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</si>
  <si>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</si>
  <si>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</si>
  <si>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</si>
  <si>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</si>
  <si>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</si>
  <si>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</si>
  <si>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</si>
  <si>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</si>
  <si>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</si>
  <si>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</si>
  <si>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</si>
  <si>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</si>
  <si>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</si>
  <si>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</si>
  <si>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</si>
  <si>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</si>
  <si>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</si>
  <si>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</si>
  <si>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</si>
  <si>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</si>
  <si>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</si>
  <si>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</si>
  <si>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</si>
  <si>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</si>
  <si>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</si>
  <si>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</si>
  <si>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</si>
  <si>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</si>
  <si>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</si>
  <si>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</si>
  <si>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</si>
  <si>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</si>
  <si>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</si>
  <si>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</si>
  <si>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</si>
  <si>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</si>
  <si>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</si>
  <si>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</si>
  <si>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</si>
  <si>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</si>
  <si>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</si>
  <si>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</si>
  <si>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</si>
  <si>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</si>
  <si>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</si>
  <si>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</si>
  <si>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</si>
  <si>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</si>
  <si>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</si>
  <si>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</si>
  <si>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</si>
  <si>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</si>
  <si>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</si>
  <si>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</si>
  <si>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</si>
  <si>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</si>
  <si>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</si>
  <si>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</si>
  <si>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</si>
  <si>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</si>
  <si>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</si>
  <si>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</si>
  <si>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</si>
  <si>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</si>
  <si>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</si>
  <si>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</si>
  <si>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</si>
  <si>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</si>
  <si>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</si>
  <si>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</si>
  <si>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</si>
  <si>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</si>
  <si>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</si>
  <si>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</si>
  <si>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</si>
  <si>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</si>
  <si>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</si>
  <si>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</si>
  <si>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</si>
  <si>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</si>
  <si>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</si>
  <si>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</si>
  <si>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</si>
  <si>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</si>
  <si>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</si>
  <si>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</si>
  <si>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</si>
  <si>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</si>
  <si>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</si>
  <si>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</si>
  <si>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</si>
  <si>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</si>
  <si>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</si>
  <si>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</si>
  <si>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</si>
  <si>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</si>
  <si>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</si>
  <si>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</si>
  <si>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</si>
  <si>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</si>
  <si>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</si>
  <si>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</si>
  <si>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</si>
  <si>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</si>
  <si>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</si>
  <si>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</si>
  <si>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</si>
  <si>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</si>
  <si>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</si>
  <si>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</si>
  <si>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</si>
  <si>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</si>
  <si>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</si>
  <si>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</si>
  <si>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</si>
  <si>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</si>
  <si>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</si>
  <si>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</si>
  <si>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</si>
  <si>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</si>
  <si>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</si>
  <si>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</si>
  <si>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</si>
  <si>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</si>
  <si>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</si>
  <si>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</si>
  <si>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</si>
  <si>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</si>
  <si>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</si>
  <si>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</si>
  <si>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</si>
  <si>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</si>
  <si>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</si>
  <si>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</si>
  <si>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</si>
  <si>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</si>
  <si>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</si>
  <si>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</si>
  <si>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</si>
  <si>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</si>
  <si>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</si>
  <si>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</si>
  <si>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</si>
  <si>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</si>
  <si>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</si>
  <si>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</si>
  <si>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</si>
  <si>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</si>
  <si>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</si>
  <si>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</si>
  <si>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</si>
  <si>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</si>
  <si>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</si>
  <si>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</si>
  <si>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</si>
  <si>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</si>
  <si>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</si>
  <si>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</si>
  <si>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</si>
  <si>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</si>
  <si>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</si>
  <si>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</si>
  <si>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</si>
  <si>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</si>
  <si>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</si>
  <si>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</si>
  <si>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</si>
  <si>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</si>
  <si>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</si>
  <si>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0340100268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</si>
  <si>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</si>
  <si>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</si>
  <si>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</si>
  <si>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</si>
  <si>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</si>
  <si>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</si>
  <si>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</si>
  <si>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</si>
  <si>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</si>
  <si>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</si>
  <si>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</si>
  <si>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</si>
  <si>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</si>
  <si>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</si>
  <si>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</si>
  <si>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</si>
  <si>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</si>
  <si>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</si>
  <si>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</si>
  <si>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</si>
  <si>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</si>
  <si>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</si>
  <si>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</si>
  <si>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</si>
  <si>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</si>
  <si>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</si>
  <si>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</si>
  <si>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</si>
  <si>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</si>
  <si>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</si>
  <si>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</si>
  <si>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</si>
  <si>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</si>
  <si>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</si>
  <si>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</si>
  <si>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</si>
  <si>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</si>
  <si>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</si>
  <si>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</si>
  <si>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</si>
  <si>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</si>
  <si>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</si>
  <si>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</si>
  <si>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</si>
  <si>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</si>
  <si>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</si>
  <si>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</si>
  <si>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</si>
  <si>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</si>
  <si>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</si>
  <si>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</si>
  <si>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</si>
  <si>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</si>
  <si>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</si>
  <si>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</si>
  <si>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</si>
  <si>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</si>
  <si>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</si>
  <si>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</si>
  <si>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</si>
  <si>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</si>
  <si>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</si>
  <si>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</si>
  <si>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</si>
  <si>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</si>
  <si>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2022 год</t>
  </si>
  <si>
    <t>0340100380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</si>
  <si>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</si>
  <si>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</si>
  <si>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</si>
  <si>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</si>
  <si>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</si>
  <si>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</si>
  <si>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</si>
  <si>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</si>
  <si>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</si>
  <si>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</si>
  <si>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</si>
  <si>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</si>
  <si>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</si>
  <si>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</si>
  <si>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</si>
  <si>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</si>
  <si>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</si>
  <si>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</si>
  <si>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</si>
  <si>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</si>
  <si>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</si>
  <si>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</si>
  <si>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</si>
  <si>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</si>
  <si>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</si>
  <si>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</si>
  <si>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</si>
  <si>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</si>
  <si>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</si>
  <si>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</si>
  <si>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</si>
  <si>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</si>
  <si>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</si>
  <si>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</si>
  <si>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</si>
  <si>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</si>
  <si>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</si>
  <si>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</si>
  <si>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</si>
  <si>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</si>
  <si>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</si>
  <si>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</si>
  <si>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</si>
  <si>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</si>
  <si>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</si>
  <si>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</si>
  <si>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</si>
  <si>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</si>
  <si>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</si>
  <si>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</si>
  <si>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</si>
  <si>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</si>
  <si>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</si>
  <si>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</si>
  <si>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</si>
  <si>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</si>
  <si>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</si>
  <si>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</si>
  <si>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Ведомственная структура расходов  местного бюджета на 2022, 2023  года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</si>
  <si>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</si>
  <si>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</si>
  <si>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</si>
  <si>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</si>
  <si>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</si>
  <si>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</si>
  <si>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</si>
  <si>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</si>
  <si>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</si>
  <si>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</si>
  <si>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</si>
  <si>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Приложение № 5</t>
  </si>
  <si>
    <t>Приложение № 6</t>
  </si>
  <si>
    <t xml:space="preserve">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</si>
  <si>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Приложение № 8</t>
  </si>
  <si>
    <t xml:space="preserve">  на 2022 год и плановый период 2023 и 2024 годов</t>
  </si>
  <si>
    <t>Источники внутреннего финансирования дефицита бюджета Колобовского городского поселения на 2022 год и плановый период 2023 и 2024 годов</t>
  </si>
  <si>
    <t>2024год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</si>
  <si>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2022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</si>
  <si>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2023 и 2024 годов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</si>
  <si>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</si>
  <si>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</si>
  <si>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2024 год</t>
  </si>
  <si>
    <t>Ведомственная структура расходов  местного бюджета на 2022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</si>
  <si>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</si>
  <si>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</si>
  <si>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</si>
  <si>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</si>
  <si>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</si>
  <si>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</si>
  <si>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Распределение бюджетных ассигнований по разделам и подразделам классификации расходов бюджета Колобовского городского поселения на 2022 год и на плановый период 2023 и 2024 годов</t>
  </si>
  <si>
    <t>2023год</t>
  </si>
  <si>
    <t>муниципальных внутренних заимствований Колобовского городского поселения на 2022год и на плановый период 2023 и 2024 годов</t>
  </si>
  <si>
    <t>Обеспечение деятельности финансовых, налоговых и таможенных органов и оранов финансового (финансово-бюджетного) надзора</t>
  </si>
  <si>
    <t>Нормативы распределения  доходов между бюджетами бюджетной системы Российской Федерации на 2022год и на плановый период 2023 и 2024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</si>
  <si>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2022 год и плановый период 2023и 2024 годов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</si>
  <si>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</si>
  <si>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</si>
  <si>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</si>
  <si>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 органами местного самоуправления поселений, муниципальных и городских округов</t>
  </si>
  <si>
    <t>Возврат прочих остатков субсидии, субвенции и иных межбюджетных трансфертов, имеющих целевое назначение, прошлых лет из бюджетов городских поселений</t>
  </si>
  <si>
    <t>933 2 19 60010 13 0000 150</t>
  </si>
  <si>
    <t>Резервный фонд (Резервные средства)</t>
  </si>
  <si>
    <t>№ п/п</t>
  </si>
  <si>
    <t>Раздел подраздел</t>
  </si>
  <si>
    <t xml:space="preserve">Администрация Шуйского муниципально го района </t>
  </si>
  <si>
    <t>0104</t>
  </si>
  <si>
    <t>540</t>
  </si>
  <si>
    <t>Итого</t>
  </si>
  <si>
    <t>0106</t>
  </si>
  <si>
    <t>900</t>
  </si>
  <si>
    <t>Наименование межбюджетного рансферта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</si>
  <si>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</si>
  <si>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 xml:space="preserve"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</t>
  </si>
  <si>
    <t>0502</t>
  </si>
  <si>
    <t>Распределение межбюджетных трансфертов, предоставляемых из бюджета Колобовского городского  поселения бюджету Шуйского муниципального района на осуществление части полномочий Колобовского городского поселения  на 2022 год и на плановый период 2023 и 2024 годов</t>
  </si>
  <si>
    <t>Муниципальная программа «Совершенствование управлением муниципальной собственностью Колобовского городского поселения»</t>
  </si>
  <si>
    <t>Благоустройство (Прочая закупка товаров, работ и услуг)</t>
  </si>
  <si>
    <t>05301S2000</t>
  </si>
  <si>
    <t>Благоустройство(Прочая закупка товаров, работ и услуг )</t>
  </si>
  <si>
    <t>Прочие доходы от компенсации затрат бюджетов городских поселений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</si>
  <si>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</si>
  <si>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Штрафы, неустойки, пени, уплаченные в случае просрочкиисполнения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</si>
  <si>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000 01 000000000000000</t>
  </si>
  <si>
    <t>Изменение остатков средств на счетах по учету средств бюджета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</si>
  <si>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</si>
  <si>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</si>
  <si>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</si>
  <si>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00001050000000000000</t>
  </si>
  <si>
    <t>00001050000000000500</t>
  </si>
  <si>
    <t>00001050200000000500</t>
  </si>
  <si>
    <t>00001050201000000510</t>
  </si>
  <si>
    <t>00001050000000000600</t>
  </si>
  <si>
    <t>Уменьшение прочих остатков  средств бюджетов</t>
  </si>
  <si>
    <t>00001050200000000600</t>
  </si>
  <si>
    <t xml:space="preserve">Уменьшение прочих остатковсредств бюджетов </t>
  </si>
  <si>
    <t>933010500201130000610</t>
  </si>
  <si>
    <t>00001050100000000610</t>
  </si>
  <si>
    <t>от21.12..2021№52</t>
  </si>
  <si>
    <t xml:space="preserve">                                                                                          от21.12.2021 №52</t>
  </si>
  <si>
    <t>Приложение № 3 к решению Совета Колобовского городского поселения от  21.12.2021 №52</t>
  </si>
  <si>
    <t>Приложение №4  к решению Совета Колобовского городского поселения от 21.12. 2021_№52</t>
  </si>
  <si>
    <t>от21.12.2021 №52</t>
  </si>
  <si>
    <t>от 21.12.2021№ 52</t>
  </si>
  <si>
    <t>от 21.12.2021 №52</t>
  </si>
  <si>
    <t>Приложение  №9 к Решению Совета  Колобовского городского поселения от 21.12.2021 № 52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</si>
  <si>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инвестиции в объекты капитального строительства государственной (муниципальной) собственности)</t>
  </si>
  <si>
    <t>07 1 01 00550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</si>
  <si>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инвестийии в объекты капитального строительства государственной (муниципальной) собственности)</t>
  </si>
  <si>
    <t>400</t>
  </si>
  <si>
    <t>Исполнение судебных актов по искам к Колобовскому городскому поселению (Исполнение судебных актов Российской Федерации и мировых соглашений по возмещению причиненного вреда)</t>
  </si>
  <si>
    <t>Уменьшение остатков средств бюджетов городских поселений</t>
  </si>
  <si>
    <t>933 1 13 02995 13 0000 130</t>
  </si>
  <si>
    <t>Прочие доходы от компенсации затрат бюджетов городских  поселений</t>
  </si>
  <si>
    <t>Увеличение прочих остатков денежных средств бюджетов городских поселений</t>
  </si>
  <si>
    <t>Расходы за счет средств Колобовского городского поселения на поэтапное доведение средней заработной платы работникам культуры муниципальных учреждений культуры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</si>
  <si>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31 9 00 90010</t>
  </si>
  <si>
    <t>31 9 00 90011</t>
  </si>
  <si>
    <t>3190090011</t>
  </si>
  <si>
    <t>Проектирование строительства (реконструкции), капитального ремонта, строительство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фондов(прочая закупка товаров, работ и услуг)</t>
  </si>
  <si>
    <t>3190090010</t>
  </si>
  <si>
    <t>10 1 F2 S5101</t>
  </si>
  <si>
    <t>2024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</si>
  <si>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124)(Прочая закупка товаров, работ и услуг)</t>
  </si>
  <si>
    <t>Приложение №10 к решению Совета от 21.12.2021 №52</t>
  </si>
  <si>
    <t>Приложение N11 к решению Совета Колобовского городского поселения от 21.12.2021 N52</t>
  </si>
  <si>
    <t>9331 16 07010 13 0000 140</t>
  </si>
  <si>
    <t>933 2 02 20077 13 0000 150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</si>
  <si>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</si>
  <si>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области"(капитальные вложения в объекты государственной (муниципальной) собственности)</t>
  </si>
  <si>
    <t>03401S7400</t>
  </si>
  <si>
    <t>06201L5191</t>
  </si>
  <si>
    <t>Государственная поддержка отрасли культуры (Субсидии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образований)(прочая закупка товаров, работ и услуг)</t>
  </si>
  <si>
    <t>Содержание и ремонт автомобильных дорог, мостов и переходов   в границах  населенных пунктов поселения(Прочая закупка товаров, работ и услуг )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</si>
</sst>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00000"/>
    <numFmt numFmtId="166" formatCode="0000"/>
    <numFmt numFmtId="167" formatCode="#,##0.0_р_."/>
    <numFmt numFmtId="168" formatCode="#,##0.00_р_."/>
  </numFmts>
  <fonts count="34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8" fillId="0" borderId="0"/>
    <xf numFmtId="43" fontId="28" fillId="0" borderId="0" applyFont="0" applyFill="0" applyBorder="0" applyAlignment="0" applyProtection="0"/>
  </cellStyleXfs>
  <cellXfs count="490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0" fillId="4" borderId="1" xfId="0" applyFill="1" applyBorder="1"/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4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4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/>
    <xf numFmtId="0" fontId="26" fillId="9" borderId="1" xfId="0" applyFont="1" applyFill="1" applyBorder="1" applyAlignment="1">
      <alignment wrapText="1"/>
    </xf>
    <xf numFmtId="0" fontId="25" fillId="9" borderId="1" xfId="0" applyFont="1" applyFill="1" applyBorder="1" applyAlignment="1">
      <alignment wrapText="1"/>
    </xf>
    <xf numFmtId="0" fontId="26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7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9" fillId="0" borderId="0" xfId="1" applyFont="1"/>
    <xf numFmtId="0" fontId="28" fillId="0" borderId="0" xfId="1"/>
    <xf numFmtId="0" fontId="14" fillId="0" borderId="0" xfId="1" applyFont="1" applyAlignment="1">
      <alignment horizontal="right"/>
    </xf>
    <xf numFmtId="0" fontId="14" fillId="0" borderId="0" xfId="1" applyFont="1"/>
    <xf numFmtId="0" fontId="30" fillId="0" borderId="0" xfId="1" applyFont="1"/>
    <xf numFmtId="0" fontId="30" fillId="0" borderId="0" xfId="1" applyFont="1" applyAlignment="1">
      <alignment horizontal="right"/>
    </xf>
    <xf numFmtId="49" fontId="31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32" fillId="0" borderId="1" xfId="1" applyFont="1" applyBorder="1" applyAlignment="1">
      <alignment horizontal="left" vertical="center" wrapText="1"/>
    </xf>
    <xf numFmtId="0" fontId="32" fillId="0" borderId="1" xfId="1" applyFont="1" applyBorder="1"/>
    <xf numFmtId="49" fontId="32" fillId="0" borderId="1" xfId="1" applyNumberFormat="1" applyFont="1" applyBorder="1" applyAlignment="1">
      <alignment horizontal="center"/>
    </xf>
    <xf numFmtId="0" fontId="32" fillId="0" borderId="1" xfId="1" applyFont="1" applyBorder="1" applyAlignment="1">
      <alignment horizontal="center"/>
    </xf>
    <xf numFmtId="168" fontId="32" fillId="0" borderId="1" xfId="1" applyNumberFormat="1" applyFont="1" applyBorder="1" applyAlignment="1"/>
    <xf numFmtId="49" fontId="32" fillId="0" borderId="1" xfId="1" applyNumberFormat="1" applyFont="1" applyBorder="1" applyAlignment="1">
      <alignment horizontal="center" vertical="center"/>
    </xf>
    <xf numFmtId="49" fontId="32" fillId="0" borderId="1" xfId="1" applyNumberFormat="1" applyFont="1" applyBorder="1" applyAlignment="1">
      <alignment horizontal="center" vertical="center" wrapText="1"/>
    </xf>
    <xf numFmtId="4" fontId="32" fillId="0" borderId="1" xfId="1" applyNumberFormat="1" applyFont="1" applyBorder="1" applyAlignment="1">
      <alignment horizontal="center" vertical="center" wrapText="1"/>
    </xf>
    <xf numFmtId="167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wrapText="1"/>
    </xf>
    <xf numFmtId="4" fontId="32" fillId="0" borderId="1" xfId="1" applyNumberFormat="1" applyFont="1" applyBorder="1" applyAlignment="1">
      <alignment horizontal="center" vertical="center"/>
    </xf>
    <xf numFmtId="2" fontId="32" fillId="0" borderId="1" xfId="1" applyNumberFormat="1" applyFont="1" applyBorder="1" applyAlignment="1">
      <alignment horizontal="center"/>
    </xf>
    <xf numFmtId="3" fontId="32" fillId="0" borderId="1" xfId="1" applyNumberFormat="1" applyFont="1" applyBorder="1" applyAlignment="1">
      <alignment horizontal="center"/>
    </xf>
    <xf numFmtId="4" fontId="32" fillId="0" borderId="1" xfId="1" applyNumberFormat="1" applyFont="1" applyBorder="1" applyAlignment="1">
      <alignment horizontal="center"/>
    </xf>
    <xf numFmtId="0" fontId="28" fillId="0" borderId="1" xfId="1" applyFont="1" applyBorder="1"/>
    <xf numFmtId="0" fontId="33" fillId="0" borderId="1" xfId="1" applyFont="1" applyBorder="1"/>
    <xf numFmtId="2" fontId="32" fillId="0" borderId="1" xfId="1" applyNumberFormat="1" applyFont="1" applyBorder="1"/>
    <xf numFmtId="0" fontId="16" fillId="0" borderId="23" xfId="1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2" fontId="26" fillId="0" borderId="1" xfId="0" applyNumberFormat="1" applyFont="1" applyBorder="1"/>
    <xf numFmtId="0" fontId="32" fillId="0" borderId="1" xfId="2" applyNumberFormat="1" applyFont="1" applyBorder="1"/>
    <xf numFmtId="0" fontId="1" fillId="0" borderId="1" xfId="0" applyNumberFormat="1" applyFont="1" applyBorder="1"/>
    <xf numFmtId="49" fontId="2" fillId="0" borderId="3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wrapText="1"/>
    </xf>
    <xf numFmtId="0" fontId="14" fillId="0" borderId="0" xfId="0" applyNumberFormat="1" applyFont="1" applyAlignment="1">
      <alignment horizontal="justify"/>
    </xf>
    <xf numFmtId="0" fontId="2" fillId="8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/>
    </xf>
    <xf numFmtId="0" fontId="27" fillId="0" borderId="1" xfId="0" applyFont="1" applyBorder="1"/>
    <xf numFmtId="165" fontId="1" fillId="0" borderId="3" xfId="0" applyNumberFormat="1" applyFont="1" applyBorder="1" applyAlignment="1" applyProtection="1">
      <alignment vertical="center" wrapText="1"/>
      <protection locked="0"/>
    </xf>
    <xf numFmtId="4" fontId="1" fillId="11" borderId="4" xfId="0" applyNumberFormat="1" applyFont="1" applyFill="1" applyBorder="1" applyAlignment="1">
      <alignment vertical="center" wrapText="1"/>
    </xf>
    <xf numFmtId="164" fontId="1" fillId="11" borderId="4" xfId="0" applyNumberFormat="1" applyFont="1" applyFill="1" applyBorder="1" applyAlignment="1">
      <alignment vertical="center" wrapText="1"/>
    </xf>
    <xf numFmtId="4" fontId="3" fillId="11" borderId="4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0" fontId="1" fillId="8" borderId="1" xfId="0" applyFont="1" applyFill="1" applyBorder="1" applyAlignment="1">
      <alignment horizontal="justify"/>
    </xf>
    <xf numFmtId="49" fontId="3" fillId="0" borderId="0" xfId="0" applyNumberFormat="1" applyFont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13" fillId="0" borderId="0" xfId="0" applyNumberFormat="1" applyFont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  <xf numFmtId="0" fontId="14" fillId="0" borderId="6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32" fillId="0" borderId="0" xfId="1" applyFont="1" applyAlignment="1">
      <alignment horizontal="center"/>
    </xf>
    <xf numFmtId="0" fontId="16" fillId="0" borderId="13" xfId="1" applyFont="1" applyBorder="1" applyAlignment="1">
      <alignment horizontal="center" wrapText="1"/>
    </xf>
    <xf numFmtId="0" fontId="31" fillId="0" borderId="10" xfId="1" applyFont="1" applyBorder="1" applyAlignment="1">
      <alignment horizontal="center"/>
    </xf>
    <xf numFmtId="0" fontId="31" fillId="0" borderId="15" xfId="1" applyFont="1" applyBorder="1" applyAlignment="1">
      <alignment horizontal="center"/>
    </xf>
    <xf numFmtId="0" fontId="31" fillId="0" borderId="2" xfId="1" applyFont="1" applyBorder="1" applyAlignment="1">
      <alignment horizontal="center"/>
    </xf>
    <xf numFmtId="0" fontId="32" fillId="0" borderId="6" xfId="1" applyFont="1" applyBorder="1" applyAlignment="1">
      <alignment horizontal="center" vertical="top" wrapText="1"/>
    </xf>
    <xf numFmtId="0" fontId="32" fillId="0" borderId="3" xfId="1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23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9"/>
  <sheetViews>
    <sheetView view="pageBreakPreview" topLeftCell="A22" zoomScale="85" zoomScaleSheetLayoutView="85" workbookViewId="0">
      <selection activeCell="A29" sqref="A29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121</v>
      </c>
    </row>
    <row r="2" spans="1:2">
      <c r="B2" s="1" t="s">
        <v>145</v>
      </c>
    </row>
    <row r="3" spans="1:2">
      <c r="B3" s="1" t="s">
        <v>122</v>
      </c>
    </row>
    <row r="4" spans="1:2">
      <c r="B4" s="283" t="s">
        <v>647</v>
      </c>
    </row>
    <row r="5" spans="1:2">
      <c r="A5" s="1"/>
    </row>
    <row r="6" spans="1:2">
      <c r="A6" s="343" t="s">
        <v>603</v>
      </c>
      <c r="B6" s="343"/>
    </row>
    <row r="7" spans="1:2">
      <c r="A7" s="343"/>
      <c r="B7" s="343"/>
    </row>
    <row r="8" spans="1:2" ht="16.5" thickBot="1">
      <c r="A8" s="1"/>
      <c r="B8" s="11" t="s">
        <v>123</v>
      </c>
    </row>
    <row r="9" spans="1:2" ht="32.25" thickBot="1">
      <c r="A9" s="2" t="s">
        <v>124</v>
      </c>
      <c r="B9" s="3" t="s">
        <v>125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5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29</v>
      </c>
      <c r="B14" s="5">
        <v>50</v>
      </c>
    </row>
    <row r="15" spans="1:2" ht="48" customHeight="1" thickBot="1">
      <c r="A15" s="9" t="s">
        <v>30</v>
      </c>
      <c r="B15" s="5">
        <v>50</v>
      </c>
    </row>
    <row r="16" spans="1:2" ht="71.25" customHeight="1" thickBot="1">
      <c r="A16" s="9" t="s">
        <v>406</v>
      </c>
      <c r="B16" s="5">
        <v>100</v>
      </c>
    </row>
    <row r="17" spans="1:2" ht="48" customHeight="1" thickBot="1">
      <c r="A17" s="9" t="s">
        <v>192</v>
      </c>
      <c r="B17" s="5">
        <v>100</v>
      </c>
    </row>
    <row r="18" spans="1:2" ht="73.5" customHeight="1" thickBot="1">
      <c r="A18" s="9" t="s">
        <v>126</v>
      </c>
      <c r="B18" s="5">
        <v>100</v>
      </c>
    </row>
    <row r="19" spans="1:2" ht="43.5" customHeight="1" thickBot="1">
      <c r="A19" s="9" t="s">
        <v>31</v>
      </c>
      <c r="B19" s="5">
        <v>100</v>
      </c>
    </row>
    <row r="20" spans="1:2" ht="63" customHeight="1" thickBot="1">
      <c r="A20" s="9" t="s">
        <v>407</v>
      </c>
      <c r="B20" s="5">
        <v>100</v>
      </c>
    </row>
    <row r="21" spans="1:2" ht="69" customHeight="1" thickBot="1">
      <c r="A21" s="9" t="s">
        <v>32</v>
      </c>
      <c r="B21" s="5">
        <v>100</v>
      </c>
    </row>
    <row r="22" spans="1:2" ht="81" customHeight="1" thickBot="1">
      <c r="A22" s="9" t="s">
        <v>127</v>
      </c>
      <c r="B22" s="5">
        <v>100</v>
      </c>
    </row>
    <row r="23" spans="1:2" ht="33" customHeight="1" thickBot="1">
      <c r="A23" s="9" t="s">
        <v>33</v>
      </c>
      <c r="B23" s="5">
        <v>100</v>
      </c>
    </row>
    <row r="24" spans="1:2" ht="33" customHeight="1" thickBot="1">
      <c r="A24" s="279" t="s">
        <v>34</v>
      </c>
      <c r="B24" s="280">
        <v>100</v>
      </c>
    </row>
    <row r="25" spans="1:2" ht="33" customHeight="1" thickBot="1">
      <c r="A25" s="281" t="s">
        <v>574</v>
      </c>
      <c r="B25" s="280">
        <v>100</v>
      </c>
    </row>
    <row r="26" spans="1:2" ht="33" customHeight="1" thickBot="1">
      <c r="A26" s="281" t="s">
        <v>575</v>
      </c>
      <c r="B26" s="280">
        <v>100</v>
      </c>
    </row>
    <row r="27" spans="1:2" ht="33" customHeight="1" thickBot="1">
      <c r="A27" s="281" t="s">
        <v>629</v>
      </c>
      <c r="B27" s="280">
        <v>100</v>
      </c>
    </row>
    <row r="28" spans="1:2" ht="71.25" customHeight="1" thickBot="1">
      <c r="A28" s="281" t="s">
        <v>630</v>
      </c>
      <c r="B28" s="280">
        <v>100</v>
      </c>
    </row>
    <row r="29" spans="1:2" ht="81.75" customHeight="1" thickBot="1">
      <c r="A29" s="281" t="s">
        <v>631</v>
      </c>
      <c r="B29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22" t="s">
        <v>198</v>
      </c>
    </row>
    <row r="2" spans="1:2">
      <c r="B2" s="423"/>
    </row>
    <row r="3" spans="1:2">
      <c r="B3" s="423"/>
    </row>
    <row r="4" spans="1:2">
      <c r="B4" s="423"/>
    </row>
    <row r="5" spans="1:2">
      <c r="A5" s="12"/>
    </row>
    <row r="6" spans="1:2">
      <c r="A6" s="12"/>
    </row>
    <row r="7" spans="1:2" ht="18.75">
      <c r="A7" s="421"/>
      <c r="B7" s="421"/>
    </row>
    <row r="8" spans="1:2" ht="37.5" customHeight="1">
      <c r="A8" s="372"/>
      <c r="B8" s="372"/>
    </row>
    <row r="9" spans="1:2" ht="18.75">
      <c r="A9" s="21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K7" sqref="K7"/>
    </sheetView>
  </sheetViews>
  <sheetFormatPr defaultRowHeight="15.75"/>
  <cols>
    <col min="2" max="2" width="24.375" customWidth="1"/>
    <col min="3" max="3" width="7.875" customWidth="1"/>
    <col min="4" max="4" width="10.625" customWidth="1"/>
    <col min="5" max="5" width="7.75" customWidth="1"/>
    <col min="6" max="6" width="11.25" customWidth="1"/>
    <col min="7" max="7" width="10.25" customWidth="1"/>
    <col min="8" max="8" width="11.375" customWidth="1"/>
  </cols>
  <sheetData>
    <row r="1" spans="1:12">
      <c r="A1" s="295"/>
      <c r="B1" s="295"/>
      <c r="C1" s="298"/>
      <c r="D1" s="426" t="s">
        <v>673</v>
      </c>
      <c r="E1" s="426"/>
      <c r="F1" s="426"/>
      <c r="G1" s="426"/>
      <c r="H1" s="426"/>
      <c r="I1" s="426"/>
      <c r="J1" s="426"/>
      <c r="K1" s="426"/>
      <c r="L1" s="426"/>
    </row>
    <row r="2" spans="1:12" ht="13.5" customHeight="1">
      <c r="A2" s="295"/>
      <c r="B2" s="295"/>
      <c r="C2" s="299"/>
      <c r="D2" s="300"/>
      <c r="E2" s="300"/>
      <c r="F2" s="296"/>
      <c r="G2" s="296"/>
      <c r="H2" s="297"/>
    </row>
    <row r="3" spans="1:12" ht="77.25" customHeight="1" thickBot="1">
      <c r="A3" s="427" t="s">
        <v>624</v>
      </c>
      <c r="B3" s="427"/>
      <c r="C3" s="427"/>
      <c r="D3" s="427"/>
      <c r="E3" s="427"/>
      <c r="F3" s="427"/>
      <c r="G3" s="427"/>
      <c r="H3" s="427"/>
    </row>
    <row r="4" spans="1:12" ht="63" customHeight="1">
      <c r="A4" s="424" t="s">
        <v>612</v>
      </c>
      <c r="B4" s="431" t="s">
        <v>620</v>
      </c>
      <c r="C4" s="424" t="s">
        <v>613</v>
      </c>
      <c r="D4" s="424" t="s">
        <v>117</v>
      </c>
      <c r="E4" s="424" t="s">
        <v>40</v>
      </c>
      <c r="F4" s="424" t="s">
        <v>508</v>
      </c>
      <c r="G4" s="424" t="s">
        <v>561</v>
      </c>
      <c r="H4" s="424" t="s">
        <v>591</v>
      </c>
    </row>
    <row r="5" spans="1:12" ht="28.5" customHeight="1" thickBot="1">
      <c r="A5" s="425"/>
      <c r="B5" s="432"/>
      <c r="C5" s="425"/>
      <c r="D5" s="425"/>
      <c r="E5" s="425"/>
      <c r="F5" s="425"/>
      <c r="G5" s="425"/>
      <c r="H5" s="425"/>
    </row>
    <row r="6" spans="1:12" ht="16.5" thickBot="1">
      <c r="A6" s="301" t="s">
        <v>619</v>
      </c>
      <c r="B6" s="428" t="s">
        <v>614</v>
      </c>
      <c r="C6" s="429"/>
      <c r="D6" s="429"/>
      <c r="E6" s="429"/>
      <c r="F6" s="429"/>
      <c r="G6" s="429"/>
      <c r="H6" s="430"/>
    </row>
    <row r="7" spans="1:12" ht="159" customHeight="1" thickBot="1">
      <c r="A7" s="302">
        <v>1</v>
      </c>
      <c r="B7" s="304" t="s">
        <v>622</v>
      </c>
      <c r="C7" s="309" t="s">
        <v>623</v>
      </c>
      <c r="D7" s="310" t="s">
        <v>509</v>
      </c>
      <c r="E7" s="309" t="s">
        <v>616</v>
      </c>
      <c r="F7" s="311">
        <v>69684.75</v>
      </c>
      <c r="G7" s="314">
        <v>69684.75</v>
      </c>
      <c r="H7" s="312">
        <v>0</v>
      </c>
    </row>
    <row r="8" spans="1:12" ht="129" customHeight="1" thickBot="1">
      <c r="A8" s="303">
        <v>2</v>
      </c>
      <c r="B8" s="313" t="s">
        <v>594</v>
      </c>
      <c r="C8" s="306" t="s">
        <v>615</v>
      </c>
      <c r="D8" s="307">
        <v>3190090011</v>
      </c>
      <c r="E8" s="306" t="s">
        <v>616</v>
      </c>
      <c r="F8" s="308">
        <v>855.26</v>
      </c>
      <c r="G8" s="315">
        <v>855.26</v>
      </c>
      <c r="H8" s="315">
        <v>855.26</v>
      </c>
    </row>
    <row r="9" spans="1:12" ht="150.75" thickBot="1">
      <c r="A9" s="303">
        <v>3</v>
      </c>
      <c r="B9" s="313" t="s">
        <v>589</v>
      </c>
      <c r="C9" s="306" t="s">
        <v>618</v>
      </c>
      <c r="D9" s="316" t="s">
        <v>665</v>
      </c>
      <c r="E9" s="306" t="s">
        <v>616</v>
      </c>
      <c r="F9" s="308">
        <v>78498</v>
      </c>
      <c r="G9" s="317">
        <v>72076</v>
      </c>
      <c r="H9" s="317">
        <v>72076</v>
      </c>
    </row>
    <row r="10" spans="1:12" ht="16.5" thickBot="1">
      <c r="A10" s="319" t="s">
        <v>617</v>
      </c>
      <c r="B10" s="318"/>
      <c r="C10" s="318"/>
      <c r="D10" s="318"/>
      <c r="E10" s="318"/>
      <c r="F10" s="326">
        <v>149038.01</v>
      </c>
      <c r="G10" s="305">
        <v>142616.01</v>
      </c>
      <c r="H10" s="320">
        <v>72931.259999999995</v>
      </c>
    </row>
    <row r="11" spans="1:12" ht="89.25" customHeight="1">
      <c r="A11" s="321"/>
      <c r="B11" s="321"/>
      <c r="C11" s="321"/>
      <c r="D11" s="321"/>
      <c r="E11" s="321"/>
      <c r="F11" s="321"/>
      <c r="G11" s="321"/>
      <c r="H11" s="321"/>
    </row>
  </sheetData>
  <mergeCells count="11">
    <mergeCell ref="H4:H5"/>
    <mergeCell ref="A4:A5"/>
    <mergeCell ref="D1:L1"/>
    <mergeCell ref="A3:H3"/>
    <mergeCell ref="B6:H6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J20" sqref="J2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86" t="s">
        <v>674</v>
      </c>
      <c r="F1" s="386"/>
      <c r="G1" s="386"/>
      <c r="H1" s="386"/>
    </row>
    <row r="2" spans="2:8">
      <c r="E2" s="386"/>
      <c r="F2" s="386"/>
      <c r="G2" s="386"/>
      <c r="H2" s="386"/>
    </row>
    <row r="3" spans="2:8">
      <c r="E3" s="386"/>
      <c r="F3" s="386"/>
      <c r="G3" s="386"/>
      <c r="H3" s="386"/>
    </row>
    <row r="4" spans="2:8">
      <c r="E4" s="386"/>
      <c r="F4" s="386"/>
      <c r="G4" s="386"/>
      <c r="H4" s="386"/>
    </row>
    <row r="6" spans="2:8">
      <c r="B6" s="112"/>
      <c r="C6" s="486" t="s">
        <v>5</v>
      </c>
      <c r="D6" s="486"/>
      <c r="E6" s="486"/>
      <c r="F6" s="112"/>
    </row>
    <row r="7" spans="2:8" ht="15.75" customHeight="1">
      <c r="B7" s="489" t="s">
        <v>601</v>
      </c>
      <c r="C7" s="489"/>
      <c r="D7" s="489"/>
      <c r="E7" s="489"/>
      <c r="F7" s="489"/>
      <c r="G7" s="489"/>
      <c r="H7" s="489"/>
    </row>
    <row r="8" spans="2:8">
      <c r="B8" s="489"/>
      <c r="C8" s="489"/>
      <c r="D8" s="489"/>
      <c r="E8" s="489"/>
      <c r="F8" s="489"/>
      <c r="G8" s="489"/>
      <c r="H8" s="489"/>
    </row>
    <row r="9" spans="2:8">
      <c r="B9" s="489"/>
      <c r="C9" s="489"/>
      <c r="D9" s="489"/>
      <c r="E9" s="489"/>
      <c r="F9" s="489"/>
      <c r="G9" s="489"/>
      <c r="H9" s="489"/>
    </row>
    <row r="10" spans="2:8" ht="16.5" thickBot="1"/>
    <row r="11" spans="2:8" ht="16.5" thickBot="1">
      <c r="B11" s="439" t="s">
        <v>10</v>
      </c>
      <c r="C11" s="487"/>
      <c r="D11" s="436"/>
      <c r="E11" s="382" t="s">
        <v>141</v>
      </c>
      <c r="F11" s="407"/>
      <c r="G11" s="383"/>
    </row>
    <row r="12" spans="2:8" ht="16.5" thickBot="1">
      <c r="B12" s="441"/>
      <c r="C12" s="488"/>
      <c r="D12" s="438"/>
      <c r="E12" s="206" t="s">
        <v>508</v>
      </c>
      <c r="F12" s="207" t="s">
        <v>561</v>
      </c>
      <c r="G12" s="207" t="s">
        <v>591</v>
      </c>
    </row>
    <row r="13" spans="2:8" ht="18.75" customHeight="1">
      <c r="B13" s="460" t="s">
        <v>6</v>
      </c>
      <c r="C13" s="469"/>
      <c r="D13" s="470"/>
      <c r="E13" s="433">
        <v>0</v>
      </c>
      <c r="F13" s="436">
        <v>0</v>
      </c>
      <c r="G13" s="433">
        <v>0</v>
      </c>
    </row>
    <row r="14" spans="2:8" ht="22.5" customHeight="1">
      <c r="B14" s="471"/>
      <c r="C14" s="472"/>
      <c r="D14" s="473"/>
      <c r="E14" s="434"/>
      <c r="F14" s="437"/>
      <c r="G14" s="434"/>
    </row>
    <row r="15" spans="2:8" ht="16.5" customHeight="1" thickBot="1">
      <c r="B15" s="474"/>
      <c r="C15" s="475"/>
      <c r="D15" s="476"/>
      <c r="E15" s="435"/>
      <c r="F15" s="438"/>
      <c r="G15" s="435"/>
    </row>
    <row r="16" spans="2:8" ht="18.75" customHeight="1">
      <c r="B16" s="460" t="s">
        <v>450</v>
      </c>
      <c r="C16" s="461"/>
      <c r="D16" s="462"/>
      <c r="E16" s="433"/>
      <c r="F16" s="436">
        <v>0</v>
      </c>
      <c r="G16" s="433">
        <v>0</v>
      </c>
    </row>
    <row r="17" spans="2:7">
      <c r="B17" s="463"/>
      <c r="C17" s="464"/>
      <c r="D17" s="465"/>
      <c r="E17" s="434"/>
      <c r="F17" s="437"/>
      <c r="G17" s="434"/>
    </row>
    <row r="18" spans="2:7" ht="16.5" thickBot="1">
      <c r="B18" s="466"/>
      <c r="C18" s="467"/>
      <c r="D18" s="468"/>
      <c r="E18" s="435"/>
      <c r="F18" s="438"/>
      <c r="G18" s="435"/>
    </row>
    <row r="19" spans="2:7" ht="18.75" customHeight="1">
      <c r="B19" s="460" t="s">
        <v>451</v>
      </c>
      <c r="C19" s="469"/>
      <c r="D19" s="470"/>
      <c r="E19" s="439">
        <v>0</v>
      </c>
      <c r="F19" s="433">
        <v>0</v>
      </c>
      <c r="G19" s="433">
        <v>0</v>
      </c>
    </row>
    <row r="20" spans="2:7">
      <c r="B20" s="471"/>
      <c r="C20" s="472"/>
      <c r="D20" s="473"/>
      <c r="E20" s="440"/>
      <c r="F20" s="434"/>
      <c r="G20" s="434"/>
    </row>
    <row r="21" spans="2:7" ht="16.5" thickBot="1">
      <c r="B21" s="474"/>
      <c r="C21" s="475"/>
      <c r="D21" s="476"/>
      <c r="E21" s="441"/>
      <c r="F21" s="435"/>
      <c r="G21" s="435"/>
    </row>
    <row r="22" spans="2:7" ht="18.75" customHeight="1">
      <c r="B22" s="442" t="s">
        <v>452</v>
      </c>
      <c r="C22" s="443"/>
      <c r="D22" s="444"/>
      <c r="E22" s="439">
        <v>0</v>
      </c>
      <c r="F22" s="433">
        <v>0</v>
      </c>
      <c r="G22" s="433">
        <v>0</v>
      </c>
    </row>
    <row r="23" spans="2:7">
      <c r="B23" s="445"/>
      <c r="C23" s="446"/>
      <c r="D23" s="447"/>
      <c r="E23" s="440"/>
      <c r="F23" s="434"/>
      <c r="G23" s="434"/>
    </row>
    <row r="24" spans="2:7" ht="16.5" thickBot="1">
      <c r="B24" s="448"/>
      <c r="C24" s="449"/>
      <c r="D24" s="450"/>
      <c r="E24" s="441"/>
      <c r="F24" s="435"/>
      <c r="G24" s="435"/>
    </row>
    <row r="25" spans="2:7">
      <c r="B25" s="477" t="s">
        <v>404</v>
      </c>
      <c r="C25" s="478"/>
      <c r="D25" s="479"/>
      <c r="E25" s="433">
        <v>0</v>
      </c>
      <c r="F25" s="433">
        <v>0</v>
      </c>
      <c r="G25" s="433">
        <v>0</v>
      </c>
    </row>
    <row r="26" spans="2:7">
      <c r="B26" s="480"/>
      <c r="C26" s="481"/>
      <c r="D26" s="482"/>
      <c r="E26" s="434"/>
      <c r="F26" s="434"/>
      <c r="G26" s="434"/>
    </row>
    <row r="27" spans="2:7" ht="16.5" thickBot="1">
      <c r="B27" s="483"/>
      <c r="C27" s="484"/>
      <c r="D27" s="485"/>
      <c r="E27" s="435"/>
      <c r="F27" s="435"/>
      <c r="G27" s="435"/>
    </row>
    <row r="28" spans="2:7" ht="18.75" customHeight="1">
      <c r="B28" s="442" t="s">
        <v>405</v>
      </c>
      <c r="C28" s="443"/>
      <c r="D28" s="444"/>
      <c r="E28" s="433">
        <v>0</v>
      </c>
      <c r="F28" s="436">
        <v>0</v>
      </c>
      <c r="G28" s="433">
        <v>0</v>
      </c>
    </row>
    <row r="29" spans="2:7">
      <c r="B29" s="445"/>
      <c r="C29" s="446"/>
      <c r="D29" s="447"/>
      <c r="E29" s="434"/>
      <c r="F29" s="437"/>
      <c r="G29" s="434"/>
    </row>
    <row r="30" spans="2:7" ht="16.5" thickBot="1">
      <c r="B30" s="448"/>
      <c r="C30" s="449"/>
      <c r="D30" s="450"/>
      <c r="E30" s="435"/>
      <c r="F30" s="438"/>
      <c r="G30" s="435"/>
    </row>
    <row r="31" spans="2:7" ht="18.75" customHeight="1">
      <c r="B31" s="460" t="s">
        <v>7</v>
      </c>
      <c r="C31" s="469"/>
      <c r="D31" s="470"/>
      <c r="E31" s="433">
        <v>0</v>
      </c>
      <c r="F31" s="433">
        <v>0</v>
      </c>
      <c r="G31" s="433">
        <v>0</v>
      </c>
    </row>
    <row r="32" spans="2:7">
      <c r="B32" s="471"/>
      <c r="C32" s="472"/>
      <c r="D32" s="473"/>
      <c r="E32" s="434"/>
      <c r="F32" s="434"/>
      <c r="G32" s="434"/>
    </row>
    <row r="33" spans="2:7" ht="16.5" thickBot="1">
      <c r="B33" s="474"/>
      <c r="C33" s="475"/>
      <c r="D33" s="476"/>
      <c r="E33" s="435"/>
      <c r="F33" s="435"/>
      <c r="G33" s="435"/>
    </row>
    <row r="34" spans="2:7">
      <c r="B34" s="442" t="s">
        <v>8</v>
      </c>
      <c r="C34" s="443"/>
      <c r="D34" s="444"/>
      <c r="E34" s="433">
        <v>0</v>
      </c>
      <c r="F34" s="433">
        <v>0</v>
      </c>
      <c r="G34" s="433">
        <v>0</v>
      </c>
    </row>
    <row r="35" spans="2:7">
      <c r="B35" s="445"/>
      <c r="C35" s="446"/>
      <c r="D35" s="447"/>
      <c r="E35" s="434"/>
      <c r="F35" s="434"/>
      <c r="G35" s="434"/>
    </row>
    <row r="36" spans="2:7" ht="16.5" thickBot="1">
      <c r="B36" s="448"/>
      <c r="C36" s="449"/>
      <c r="D36" s="450"/>
      <c r="E36" s="435"/>
      <c r="F36" s="435"/>
      <c r="G36" s="435"/>
    </row>
    <row r="37" spans="2:7" ht="18.75" customHeight="1">
      <c r="B37" s="451" t="s">
        <v>453</v>
      </c>
      <c r="C37" s="452"/>
      <c r="D37" s="453"/>
      <c r="E37" s="433">
        <v>0</v>
      </c>
      <c r="F37" s="433">
        <v>0</v>
      </c>
      <c r="G37" s="433">
        <v>0</v>
      </c>
    </row>
    <row r="38" spans="2:7">
      <c r="B38" s="454"/>
      <c r="C38" s="455"/>
      <c r="D38" s="456"/>
      <c r="E38" s="434"/>
      <c r="F38" s="434"/>
      <c r="G38" s="434"/>
    </row>
    <row r="39" spans="2:7" ht="16.5" thickBot="1">
      <c r="B39" s="457"/>
      <c r="C39" s="458"/>
      <c r="D39" s="459"/>
      <c r="E39" s="435"/>
      <c r="F39" s="435"/>
      <c r="G39" s="435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2" sqref="K32"/>
    </sheetView>
  </sheetViews>
  <sheetFormatPr defaultRowHeight="15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E6" sqref="E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162</v>
      </c>
    </row>
    <row r="2" spans="1:4">
      <c r="A2" s="1"/>
      <c r="B2" s="1" t="s">
        <v>145</v>
      </c>
    </row>
    <row r="3" spans="1:4">
      <c r="A3" s="1"/>
      <c r="B3" s="1" t="s">
        <v>4</v>
      </c>
    </row>
    <row r="4" spans="1:4">
      <c r="A4" s="1"/>
      <c r="B4" s="283" t="s">
        <v>648</v>
      </c>
    </row>
    <row r="5" spans="1:4">
      <c r="A5" s="1"/>
      <c r="B5" s="1"/>
    </row>
    <row r="6" spans="1:4" ht="163.5" customHeight="1">
      <c r="A6" s="347" t="s">
        <v>604</v>
      </c>
      <c r="B6" s="347"/>
      <c r="C6" s="347"/>
      <c r="D6" s="347"/>
    </row>
    <row r="7" spans="1:4" ht="18.75">
      <c r="A7" s="21"/>
    </row>
    <row r="8" spans="1:4" ht="19.5" thickBot="1">
      <c r="A8" s="22"/>
      <c r="B8" s="22" t="s">
        <v>0</v>
      </c>
    </row>
    <row r="9" spans="1:4" ht="36.75" customHeight="1">
      <c r="A9" s="357" t="s">
        <v>1</v>
      </c>
      <c r="B9" s="348" t="s">
        <v>2</v>
      </c>
      <c r="C9" s="349"/>
      <c r="D9" s="350"/>
    </row>
    <row r="10" spans="1:4" ht="16.5" thickBot="1">
      <c r="A10" s="358"/>
      <c r="B10" s="351"/>
      <c r="C10" s="352"/>
      <c r="D10" s="353"/>
    </row>
    <row r="11" spans="1:4" ht="19.5" thickBot="1">
      <c r="A11" s="23">
        <v>1</v>
      </c>
      <c r="B11" s="354">
        <v>2</v>
      </c>
      <c r="C11" s="355"/>
      <c r="D11" s="356"/>
    </row>
    <row r="12" spans="1:4" ht="16.5" thickBot="1">
      <c r="A12" s="160" t="s">
        <v>3</v>
      </c>
      <c r="B12" s="344">
        <v>6.54E-2</v>
      </c>
      <c r="C12" s="345"/>
      <c r="D12" s="346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5"/>
  <sheetViews>
    <sheetView topLeftCell="A46" zoomScale="75" workbookViewId="0">
      <selection activeCell="B51" sqref="B51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59" t="s">
        <v>649</v>
      </c>
      <c r="D1" s="359"/>
    </row>
    <row r="2" spans="1:5">
      <c r="C2" s="359"/>
      <c r="D2" s="359"/>
    </row>
    <row r="3" spans="1:5">
      <c r="C3" s="359"/>
      <c r="D3" s="359"/>
    </row>
    <row r="4" spans="1:5">
      <c r="C4" s="359"/>
      <c r="D4" s="359"/>
    </row>
    <row r="5" spans="1:5" ht="20.25" customHeight="1">
      <c r="A5" s="360" t="s">
        <v>151</v>
      </c>
      <c r="B5" s="360"/>
      <c r="C5" s="360"/>
    </row>
    <row r="6" spans="1:5" ht="20.25" customHeight="1">
      <c r="A6" s="360"/>
      <c r="B6" s="360"/>
      <c r="C6" s="360"/>
    </row>
    <row r="7" spans="1:5" ht="21" thickBot="1">
      <c r="A7" s="361" t="s">
        <v>584</v>
      </c>
      <c r="B7" s="361"/>
      <c r="C7" s="361"/>
    </row>
    <row r="8" spans="1:5" ht="45.75" customHeight="1" thickBot="1">
      <c r="A8" s="362" t="s">
        <v>115</v>
      </c>
      <c r="B8" s="362" t="s">
        <v>152</v>
      </c>
      <c r="C8" s="120" t="s">
        <v>52</v>
      </c>
      <c r="D8" s="127" t="s">
        <v>52</v>
      </c>
      <c r="E8" s="126" t="s">
        <v>52</v>
      </c>
    </row>
    <row r="9" spans="1:5" ht="16.5" thickBot="1">
      <c r="A9" s="363"/>
      <c r="B9" s="363"/>
      <c r="C9" s="121">
        <v>2021</v>
      </c>
      <c r="D9" s="111">
        <v>2022</v>
      </c>
      <c r="E9" s="140">
        <v>2023</v>
      </c>
    </row>
    <row r="10" spans="1:5" ht="16.5" thickBot="1">
      <c r="A10" s="14"/>
      <c r="B10" s="26" t="s">
        <v>153</v>
      </c>
      <c r="C10" s="122"/>
      <c r="D10" s="138"/>
      <c r="E10" s="139"/>
    </row>
    <row r="11" spans="1:5" ht="32.25" thickBot="1">
      <c r="A11" s="128">
        <v>182</v>
      </c>
      <c r="B11" s="129" t="s">
        <v>351</v>
      </c>
      <c r="C11" s="130">
        <f>C12+C16+C19</f>
        <v>6663475</v>
      </c>
      <c r="D11" s="147">
        <f>D12+D16+D19</f>
        <v>6678600</v>
      </c>
      <c r="E11" s="148">
        <f>E12+E16+E19</f>
        <v>6680600</v>
      </c>
    </row>
    <row r="12" spans="1:5" ht="16.5" thickBot="1">
      <c r="A12" s="131" t="s">
        <v>154</v>
      </c>
      <c r="B12" s="132" t="s">
        <v>155</v>
      </c>
      <c r="C12" s="133">
        <f>SUM(C13:C15)</f>
        <v>5073275</v>
      </c>
      <c r="D12" s="147">
        <f>(D13+D14+D15)</f>
        <v>5085300</v>
      </c>
      <c r="E12" s="148">
        <f>(E13+E14+E15)</f>
        <v>5087300</v>
      </c>
    </row>
    <row r="13" spans="1:5" ht="94.5" customHeight="1" thickBot="1">
      <c r="A13" s="27" t="s">
        <v>128</v>
      </c>
      <c r="B13" s="28" t="s">
        <v>116</v>
      </c>
      <c r="C13" s="123">
        <v>5060000</v>
      </c>
      <c r="D13" s="149">
        <v>5070000</v>
      </c>
      <c r="E13" s="151">
        <v>5070000</v>
      </c>
    </row>
    <row r="14" spans="1:5" ht="117" customHeight="1" thickBot="1">
      <c r="A14" s="27" t="s">
        <v>129</v>
      </c>
      <c r="B14" s="29" t="s">
        <v>156</v>
      </c>
      <c r="C14" s="124">
        <v>5275</v>
      </c>
      <c r="D14" s="149">
        <v>5300</v>
      </c>
      <c r="E14" s="146">
        <v>5300</v>
      </c>
    </row>
    <row r="15" spans="1:5" ht="79.5" thickBot="1">
      <c r="A15" s="27" t="s">
        <v>130</v>
      </c>
      <c r="B15" s="13" t="s">
        <v>131</v>
      </c>
      <c r="C15" s="125">
        <v>8000</v>
      </c>
      <c r="D15" s="149">
        <v>10000</v>
      </c>
      <c r="E15" s="146">
        <v>12000</v>
      </c>
    </row>
    <row r="16" spans="1:5" ht="16.5" thickBot="1">
      <c r="A16" s="71" t="s">
        <v>157</v>
      </c>
      <c r="B16" s="134" t="s">
        <v>158</v>
      </c>
      <c r="C16" s="152">
        <f>C17</f>
        <v>375000</v>
      </c>
      <c r="D16" s="147">
        <f>D17</f>
        <v>378000</v>
      </c>
      <c r="E16" s="148">
        <f>E17</f>
        <v>378000</v>
      </c>
    </row>
    <row r="17" spans="1:5" ht="16.5" thickBot="1">
      <c r="A17" s="27" t="s">
        <v>132</v>
      </c>
      <c r="B17" s="13" t="s">
        <v>133</v>
      </c>
      <c r="C17" s="150">
        <v>375000</v>
      </c>
      <c r="D17" s="149">
        <v>378000</v>
      </c>
      <c r="E17" s="146">
        <v>378000</v>
      </c>
    </row>
    <row r="18" spans="1:5" ht="31.5" customHeight="1" thickBot="1">
      <c r="A18" s="29" t="s">
        <v>134</v>
      </c>
      <c r="B18" s="29" t="s">
        <v>159</v>
      </c>
      <c r="C18" s="124">
        <v>0</v>
      </c>
      <c r="D18" s="149">
        <v>0</v>
      </c>
      <c r="E18" s="146">
        <v>0</v>
      </c>
    </row>
    <row r="19" spans="1:5" ht="16.5" thickBot="1">
      <c r="A19" s="71" t="s">
        <v>160</v>
      </c>
      <c r="B19" s="134" t="s">
        <v>197</v>
      </c>
      <c r="C19" s="135">
        <f>SUM(C20:C22)</f>
        <v>1215200</v>
      </c>
      <c r="D19" s="147">
        <f>(D20+D21+D22)</f>
        <v>1215300</v>
      </c>
      <c r="E19" s="148">
        <f>(E20+E21+E22)</f>
        <v>1215300</v>
      </c>
    </row>
    <row r="20" spans="1:5" ht="79.5" thickBot="1">
      <c r="A20" s="29" t="s">
        <v>16</v>
      </c>
      <c r="B20" s="30" t="s">
        <v>17</v>
      </c>
      <c r="C20" s="124">
        <v>70200</v>
      </c>
      <c r="D20" s="149">
        <v>70300</v>
      </c>
      <c r="E20" s="146">
        <v>70300</v>
      </c>
    </row>
    <row r="21" spans="1:5" ht="67.5" customHeight="1" thickBot="1">
      <c r="A21" s="29" t="s">
        <v>19</v>
      </c>
      <c r="B21" s="10" t="s">
        <v>18</v>
      </c>
      <c r="C21" s="124">
        <v>650000</v>
      </c>
      <c r="D21" s="149">
        <v>650000</v>
      </c>
      <c r="E21" s="146">
        <v>650000</v>
      </c>
    </row>
    <row r="22" spans="1:5" ht="63" customHeight="1" thickBot="1">
      <c r="A22" s="29" t="s">
        <v>20</v>
      </c>
      <c r="B22" s="29" t="s">
        <v>21</v>
      </c>
      <c r="C22" s="124">
        <v>495000</v>
      </c>
      <c r="D22" s="149">
        <v>495000</v>
      </c>
      <c r="E22" s="146">
        <v>495000</v>
      </c>
    </row>
    <row r="23" spans="1:5" ht="32.25" thickBot="1">
      <c r="A23" s="136">
        <v>100</v>
      </c>
      <c r="B23" s="52" t="s">
        <v>135</v>
      </c>
      <c r="C23" s="152">
        <f>SUM(C24:C27)</f>
        <v>1762190</v>
      </c>
      <c r="D23" s="147">
        <f>(D24+D25+D26+D27)</f>
        <v>1796190</v>
      </c>
      <c r="E23" s="148">
        <f>(E24+E25+E26+E27)</f>
        <v>1831810</v>
      </c>
    </row>
    <row r="24" spans="1:5" ht="111.75" customHeight="1" thickBot="1">
      <c r="A24" s="27" t="s">
        <v>512</v>
      </c>
      <c r="B24" s="280" t="s">
        <v>202</v>
      </c>
      <c r="C24" s="150">
        <v>796740</v>
      </c>
      <c r="D24" s="149">
        <v>803610</v>
      </c>
      <c r="E24" s="146">
        <v>806520</v>
      </c>
    </row>
    <row r="25" spans="1:5" ht="152.25" customHeight="1" thickBot="1">
      <c r="A25" s="27" t="s">
        <v>513</v>
      </c>
      <c r="B25" s="280" t="s">
        <v>203</v>
      </c>
      <c r="C25" s="150">
        <v>4410</v>
      </c>
      <c r="D25" s="149">
        <v>4500</v>
      </c>
      <c r="E25" s="146">
        <v>4660</v>
      </c>
    </row>
    <row r="26" spans="1:5" ht="126.75" thickBot="1">
      <c r="A26" s="27" t="s">
        <v>514</v>
      </c>
      <c r="B26" s="280" t="s">
        <v>204</v>
      </c>
      <c r="C26" s="150">
        <v>1060950</v>
      </c>
      <c r="D26" s="149">
        <v>1087660</v>
      </c>
      <c r="E26" s="146">
        <v>1124130</v>
      </c>
    </row>
    <row r="27" spans="1:5" ht="126.75" thickBot="1">
      <c r="A27" s="27" t="s">
        <v>515</v>
      </c>
      <c r="B27" s="280" t="s">
        <v>110</v>
      </c>
      <c r="C27" s="150">
        <v>-99910</v>
      </c>
      <c r="D27" s="149">
        <v>-99580</v>
      </c>
      <c r="E27" s="146">
        <v>-103500</v>
      </c>
    </row>
    <row r="28" spans="1:5" ht="32.25" thickBot="1">
      <c r="A28" s="136">
        <v>900</v>
      </c>
      <c r="B28" s="52" t="s">
        <v>168</v>
      </c>
      <c r="C28" s="152">
        <f>SUM(C29:C30)</f>
        <v>70000</v>
      </c>
      <c r="D28" s="147">
        <f>(D29+D30)</f>
        <v>70000</v>
      </c>
      <c r="E28" s="148">
        <f>(E29+E30)</f>
        <v>70000</v>
      </c>
    </row>
    <row r="29" spans="1:5" ht="81" customHeight="1" thickBot="1">
      <c r="A29" s="113" t="s">
        <v>190</v>
      </c>
      <c r="B29" s="294" t="s">
        <v>605</v>
      </c>
      <c r="C29" s="153">
        <v>30000</v>
      </c>
      <c r="D29" s="149">
        <v>30000</v>
      </c>
      <c r="E29" s="146">
        <v>30000</v>
      </c>
    </row>
    <row r="30" spans="1:5" ht="80.25" customHeight="1" thickBot="1">
      <c r="A30" s="113" t="s">
        <v>191</v>
      </c>
      <c r="B30" s="294" t="s">
        <v>606</v>
      </c>
      <c r="C30" s="153">
        <v>40000</v>
      </c>
      <c r="D30" s="149">
        <v>40000</v>
      </c>
      <c r="E30" s="146">
        <v>40000</v>
      </c>
    </row>
    <row r="31" spans="1:5" ht="48" customHeight="1" thickBot="1">
      <c r="A31" s="137">
        <v>933</v>
      </c>
      <c r="B31" s="128" t="s">
        <v>349</v>
      </c>
      <c r="C31" s="154">
        <f>(C32+C33+C34++C36+C41+C37+C38+C40+C35+C39)</f>
        <v>214730.81999999998</v>
      </c>
      <c r="D31" s="154">
        <f>(D32+D33+D34++D36+D41+D37+D38+D40)</f>
        <v>199652</v>
      </c>
      <c r="E31" s="154">
        <f>(E32+E33+E34++E36+E41+E37+E38+E40)</f>
        <v>200752</v>
      </c>
    </row>
    <row r="32" spans="1:5" ht="113.25" customHeight="1" thickBot="1">
      <c r="A32" s="27" t="s">
        <v>350</v>
      </c>
      <c r="B32" s="28" t="s">
        <v>352</v>
      </c>
      <c r="C32" s="153">
        <v>10500</v>
      </c>
      <c r="D32" s="145">
        <v>10600</v>
      </c>
      <c r="E32" s="146">
        <v>10700</v>
      </c>
    </row>
    <row r="33" spans="1:5" ht="122.25" customHeight="1" thickBot="1">
      <c r="A33" s="27" t="s">
        <v>23</v>
      </c>
      <c r="B33" s="28" t="s">
        <v>22</v>
      </c>
      <c r="C33" s="153">
        <v>19852</v>
      </c>
      <c r="D33" s="149">
        <v>19852</v>
      </c>
      <c r="E33" s="146">
        <v>19852</v>
      </c>
    </row>
    <row r="34" spans="1:5" ht="57" customHeight="1" thickBot="1">
      <c r="A34" s="29" t="s">
        <v>25</v>
      </c>
      <c r="B34" s="29" t="s">
        <v>24</v>
      </c>
      <c r="C34" s="155">
        <v>0</v>
      </c>
      <c r="D34" s="149">
        <v>0</v>
      </c>
      <c r="E34" s="146">
        <v>0</v>
      </c>
    </row>
    <row r="35" spans="1:5" ht="57" customHeight="1" thickBot="1">
      <c r="A35" s="334" t="s">
        <v>661</v>
      </c>
      <c r="B35" s="281" t="s">
        <v>662</v>
      </c>
      <c r="C35" s="213">
        <v>2441.11</v>
      </c>
      <c r="D35" s="169">
        <v>0</v>
      </c>
      <c r="E35" s="171">
        <v>0</v>
      </c>
    </row>
    <row r="36" spans="1:5" ht="110.25" customHeight="1" thickBot="1">
      <c r="A36" s="27" t="s">
        <v>50</v>
      </c>
      <c r="B36" s="13" t="s">
        <v>51</v>
      </c>
      <c r="C36" s="211">
        <v>90000</v>
      </c>
      <c r="D36" s="169">
        <v>92000</v>
      </c>
      <c r="E36" s="171">
        <v>93000</v>
      </c>
    </row>
    <row r="37" spans="1:5" ht="152.25" customHeight="1" thickBot="1">
      <c r="A37" s="27" t="s">
        <v>408</v>
      </c>
      <c r="B37" s="210" t="s">
        <v>407</v>
      </c>
      <c r="C37" s="213">
        <v>10000</v>
      </c>
      <c r="D37" s="213">
        <v>10000</v>
      </c>
      <c r="E37" s="213">
        <v>10000</v>
      </c>
    </row>
    <row r="38" spans="1:5" ht="87.75" customHeight="1" thickBot="1">
      <c r="A38" s="214" t="s">
        <v>419</v>
      </c>
      <c r="B38" s="29" t="s">
        <v>418</v>
      </c>
      <c r="C38" s="213">
        <v>5000</v>
      </c>
      <c r="D38" s="213">
        <v>5000</v>
      </c>
      <c r="E38" s="213">
        <v>5000</v>
      </c>
    </row>
    <row r="39" spans="1:5" ht="139.5" customHeight="1" thickBot="1">
      <c r="A39" s="219" t="s">
        <v>675</v>
      </c>
      <c r="B39" s="13" t="s">
        <v>631</v>
      </c>
      <c r="C39" s="150">
        <v>6937.71</v>
      </c>
      <c r="D39" s="213">
        <v>0</v>
      </c>
      <c r="E39" s="213">
        <v>0</v>
      </c>
    </row>
    <row r="40" spans="1:5" ht="51.75" customHeight="1" thickBot="1">
      <c r="A40" s="219" t="s">
        <v>483</v>
      </c>
      <c r="B40" s="13" t="s">
        <v>33</v>
      </c>
      <c r="C40" s="150">
        <v>0</v>
      </c>
      <c r="D40" s="220">
        <v>0</v>
      </c>
      <c r="E40" s="221">
        <v>0</v>
      </c>
    </row>
    <row r="41" spans="1:5" ht="126.75" thickBot="1">
      <c r="A41" s="27" t="s">
        <v>27</v>
      </c>
      <c r="B41" s="13" t="s">
        <v>26</v>
      </c>
      <c r="C41" s="150">
        <v>70000</v>
      </c>
      <c r="D41" s="170">
        <v>62200</v>
      </c>
      <c r="E41" s="170">
        <v>62200</v>
      </c>
    </row>
    <row r="42" spans="1:5" ht="16.5" thickBot="1">
      <c r="A42" s="136">
        <v>933</v>
      </c>
      <c r="B42" s="134" t="s">
        <v>111</v>
      </c>
      <c r="C42" s="152">
        <f>C43</f>
        <v>13078174.140000001</v>
      </c>
      <c r="D42" s="212">
        <f>D43</f>
        <v>7257721</v>
      </c>
      <c r="E42" s="174">
        <f>E43</f>
        <v>7271838</v>
      </c>
    </row>
    <row r="43" spans="1:5" ht="48" thickBot="1">
      <c r="A43" s="71" t="s">
        <v>112</v>
      </c>
      <c r="B43" s="134" t="s">
        <v>113</v>
      </c>
      <c r="C43" s="152">
        <f>SUM(C44:C54)</f>
        <v>13078174.140000001</v>
      </c>
      <c r="D43" s="212">
        <f>SUM(D44:D54)</f>
        <v>7257721</v>
      </c>
      <c r="E43" s="212">
        <f>SUM(E44:E54)</f>
        <v>7271838</v>
      </c>
    </row>
    <row r="44" spans="1:5" ht="79.5" thickBot="1">
      <c r="A44" s="27" t="s">
        <v>490</v>
      </c>
      <c r="B44" s="13" t="s">
        <v>607</v>
      </c>
      <c r="C44" s="269">
        <v>8351600</v>
      </c>
      <c r="D44" s="149">
        <v>6997000</v>
      </c>
      <c r="E44" s="146">
        <v>7002900</v>
      </c>
    </row>
    <row r="45" spans="1:5" ht="71.25" customHeight="1" thickBot="1">
      <c r="A45" s="27" t="s">
        <v>491</v>
      </c>
      <c r="B45" s="28" t="s">
        <v>608</v>
      </c>
      <c r="C45" s="153">
        <v>238850</v>
      </c>
      <c r="D45" s="149">
        <v>246500</v>
      </c>
      <c r="E45" s="146">
        <v>254900</v>
      </c>
    </row>
    <row r="46" spans="1:5" ht="55.5" customHeight="1" thickBot="1">
      <c r="A46" s="225" t="s">
        <v>492</v>
      </c>
      <c r="B46" s="226" t="s">
        <v>439</v>
      </c>
      <c r="C46" s="227">
        <v>15687</v>
      </c>
      <c r="D46" s="228">
        <v>14221</v>
      </c>
      <c r="E46" s="228">
        <v>14038</v>
      </c>
    </row>
    <row r="47" spans="1:5" ht="32.25" thickBot="1">
      <c r="A47" s="225" t="s">
        <v>493</v>
      </c>
      <c r="B47" s="282" t="s">
        <v>28</v>
      </c>
      <c r="C47" s="227">
        <v>2046634.97</v>
      </c>
      <c r="D47" s="228"/>
      <c r="E47" s="228"/>
    </row>
    <row r="48" spans="1:5" ht="51" customHeight="1" thickBot="1">
      <c r="A48" s="29" t="s">
        <v>494</v>
      </c>
      <c r="B48" s="29" t="s">
        <v>425</v>
      </c>
      <c r="C48" s="270">
        <v>350175.46</v>
      </c>
      <c r="D48" s="170">
        <v>0</v>
      </c>
      <c r="E48" s="170">
        <v>0</v>
      </c>
    </row>
    <row r="49" spans="1:5" ht="105.75" customHeight="1" thickBot="1">
      <c r="A49" s="29" t="s">
        <v>495</v>
      </c>
      <c r="B49" s="29" t="s">
        <v>426</v>
      </c>
      <c r="C49" s="155">
        <v>0</v>
      </c>
      <c r="D49" s="170">
        <v>0</v>
      </c>
      <c r="E49" s="170">
        <v>0</v>
      </c>
    </row>
    <row r="50" spans="1:5" ht="183.75" customHeight="1" thickBot="1">
      <c r="A50" s="29" t="s">
        <v>496</v>
      </c>
      <c r="B50" s="29" t="s">
        <v>497</v>
      </c>
      <c r="C50" s="155">
        <v>1573226.71</v>
      </c>
      <c r="D50" s="170">
        <v>0</v>
      </c>
      <c r="E50" s="170">
        <v>0</v>
      </c>
    </row>
    <row r="51" spans="1:5" ht="78.75" customHeight="1" thickBot="1">
      <c r="A51" s="335" t="s">
        <v>676</v>
      </c>
      <c r="B51" s="29" t="s">
        <v>677</v>
      </c>
      <c r="C51" s="150">
        <v>400000</v>
      </c>
      <c r="D51" s="170"/>
      <c r="E51" s="170"/>
    </row>
    <row r="52" spans="1:5" ht="63" customHeight="1" thickBot="1">
      <c r="A52" s="27" t="s">
        <v>576</v>
      </c>
      <c r="B52" s="281" t="s">
        <v>578</v>
      </c>
      <c r="C52" s="150">
        <v>40000</v>
      </c>
      <c r="D52" s="170"/>
      <c r="E52" s="170"/>
    </row>
    <row r="53" spans="1:5" ht="39.75" customHeight="1" thickBot="1">
      <c r="A53" s="27" t="s">
        <v>577</v>
      </c>
      <c r="B53" s="281" t="s">
        <v>579</v>
      </c>
      <c r="C53" s="150">
        <v>62000</v>
      </c>
      <c r="D53" s="170"/>
      <c r="E53" s="170"/>
    </row>
    <row r="54" spans="1:5" ht="79.5" thickBot="1">
      <c r="A54" s="27" t="s">
        <v>610</v>
      </c>
      <c r="B54" s="13" t="s">
        <v>609</v>
      </c>
      <c r="C54" s="150">
        <v>0</v>
      </c>
      <c r="D54" s="173">
        <v>0</v>
      </c>
      <c r="E54" s="172">
        <v>0</v>
      </c>
    </row>
    <row r="55" spans="1:5" ht="16.5" thickBot="1">
      <c r="A55" s="55"/>
      <c r="B55" s="134" t="s">
        <v>114</v>
      </c>
      <c r="C55" s="271">
        <f>C11+C23+C28+C31+C42</f>
        <v>21788569.960000001</v>
      </c>
      <c r="D55" s="272">
        <f>D11+D23+D28+D31+D42</f>
        <v>16002163</v>
      </c>
      <c r="E55" s="174">
        <f>E11+E23+E28+E31+E42</f>
        <v>16055000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2"/>
  <sheetViews>
    <sheetView topLeftCell="A6" workbookViewId="0">
      <selection activeCell="D15" sqref="D15"/>
    </sheetView>
  </sheetViews>
  <sheetFormatPr defaultRowHeight="15.75"/>
  <cols>
    <col min="1" max="1" width="24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66" t="s">
        <v>650</v>
      </c>
      <c r="D2" s="366"/>
    </row>
    <row r="3" spans="1:5">
      <c r="C3" s="366"/>
      <c r="D3" s="366"/>
    </row>
    <row r="4" spans="1:5">
      <c r="C4" s="366"/>
      <c r="D4" s="366"/>
    </row>
    <row r="6" spans="1:5" ht="36.75" customHeight="1">
      <c r="A6" s="347" t="s">
        <v>585</v>
      </c>
      <c r="B6" s="347"/>
      <c r="C6" s="347"/>
      <c r="D6" s="347"/>
      <c r="E6" s="347"/>
    </row>
    <row r="7" spans="1:5" ht="19.5" thickBot="1">
      <c r="A7" s="15"/>
    </row>
    <row r="8" spans="1:5" ht="38.25" customHeight="1" thickBot="1">
      <c r="A8" s="362" t="s">
        <v>139</v>
      </c>
      <c r="B8" s="365" t="s">
        <v>140</v>
      </c>
      <c r="C8" s="367" t="s">
        <v>53</v>
      </c>
      <c r="D8" s="368"/>
      <c r="E8" s="369"/>
    </row>
    <row r="9" spans="1:5">
      <c r="A9" s="364"/>
      <c r="B9" s="364"/>
      <c r="C9" s="28" t="s">
        <v>511</v>
      </c>
      <c r="D9" s="28" t="s">
        <v>561</v>
      </c>
      <c r="E9" s="141" t="s">
        <v>586</v>
      </c>
    </row>
    <row r="10" spans="1:5" ht="16.5" thickBot="1">
      <c r="A10" s="363"/>
      <c r="B10" s="363"/>
      <c r="C10" s="27"/>
      <c r="D10" s="27"/>
      <c r="E10" s="13"/>
    </row>
    <row r="11" spans="1:5" ht="16.5" thickBot="1">
      <c r="A11" s="4">
        <v>1</v>
      </c>
      <c r="B11" s="5">
        <v>2</v>
      </c>
      <c r="C11" s="5">
        <v>3</v>
      </c>
      <c r="D11" s="111">
        <v>4</v>
      </c>
      <c r="E11" s="111">
        <v>5</v>
      </c>
    </row>
    <row r="12" spans="1:5" ht="32.25" thickBot="1">
      <c r="A12" s="142" t="s">
        <v>632</v>
      </c>
      <c r="B12" s="143" t="s">
        <v>142</v>
      </c>
      <c r="C12" s="336">
        <v>-1998628.35</v>
      </c>
      <c r="D12" s="144">
        <v>0</v>
      </c>
      <c r="E12" s="144">
        <v>0</v>
      </c>
    </row>
    <row r="13" spans="1:5" ht="16.5" thickBot="1">
      <c r="A13" s="16" t="s">
        <v>143</v>
      </c>
      <c r="B13" s="13"/>
      <c r="C13" s="337"/>
      <c r="D13" s="111"/>
      <c r="E13" s="111"/>
    </row>
    <row r="14" spans="1:5" ht="32.25" thickBot="1">
      <c r="A14" s="17" t="s">
        <v>637</v>
      </c>
      <c r="B14" s="13" t="s">
        <v>633</v>
      </c>
      <c r="C14" s="336">
        <v>-1998628.35</v>
      </c>
      <c r="D14" s="111">
        <v>0</v>
      </c>
      <c r="E14" s="111">
        <v>0</v>
      </c>
    </row>
    <row r="15" spans="1:5" ht="32.25" thickBot="1">
      <c r="A15" s="322" t="s">
        <v>638</v>
      </c>
      <c r="B15" s="323" t="s">
        <v>634</v>
      </c>
      <c r="C15" s="324">
        <v>-21788569.960000001</v>
      </c>
      <c r="D15" s="325">
        <v>-16002163</v>
      </c>
      <c r="E15" s="325">
        <v>-16055000</v>
      </c>
    </row>
    <row r="16" spans="1:5" ht="32.25" thickBot="1">
      <c r="A16" s="17" t="s">
        <v>639</v>
      </c>
      <c r="B16" s="13" t="s">
        <v>635</v>
      </c>
      <c r="C16" s="95">
        <v>-21788569.960000001</v>
      </c>
      <c r="D16" s="170">
        <v>-16002163</v>
      </c>
      <c r="E16" s="170">
        <v>-16055000</v>
      </c>
    </row>
    <row r="17" spans="1:5" ht="32.25" thickBot="1">
      <c r="A17" s="17" t="s">
        <v>640</v>
      </c>
      <c r="B17" s="13" t="s">
        <v>636</v>
      </c>
      <c r="C17" s="95">
        <v>-21788569.960000001</v>
      </c>
      <c r="D17" s="170">
        <v>-16002163</v>
      </c>
      <c r="E17" s="170">
        <v>-16055000</v>
      </c>
    </row>
    <row r="18" spans="1:5" ht="48" thickBot="1">
      <c r="A18" s="17" t="s">
        <v>35</v>
      </c>
      <c r="B18" s="13" t="s">
        <v>663</v>
      </c>
      <c r="C18" s="95">
        <v>-21788569.960000001</v>
      </c>
      <c r="D18" s="170">
        <v>-16002163</v>
      </c>
      <c r="E18" s="170">
        <v>-16055000</v>
      </c>
    </row>
    <row r="19" spans="1:5" ht="32.25" thickBot="1">
      <c r="A19" s="322" t="s">
        <v>641</v>
      </c>
      <c r="B19" s="323" t="s">
        <v>642</v>
      </c>
      <c r="C19" s="338">
        <v>23787198.309999999</v>
      </c>
      <c r="D19" s="325">
        <v>16002163</v>
      </c>
      <c r="E19" s="325">
        <v>16055000</v>
      </c>
    </row>
    <row r="20" spans="1:5" ht="32.25" thickBot="1">
      <c r="A20" s="17" t="s">
        <v>643</v>
      </c>
      <c r="B20" s="13" t="s">
        <v>644</v>
      </c>
      <c r="C20" s="336">
        <v>23787198.309999999</v>
      </c>
      <c r="D20" s="170">
        <v>16002163</v>
      </c>
      <c r="E20" s="170">
        <v>16055000</v>
      </c>
    </row>
    <row r="21" spans="1:5" ht="37.5" customHeight="1" thickBot="1">
      <c r="A21" s="17" t="s">
        <v>646</v>
      </c>
      <c r="B21" s="13" t="s">
        <v>144</v>
      </c>
      <c r="C21" s="336">
        <v>23787198.309999999</v>
      </c>
      <c r="D21" s="170">
        <v>16002163</v>
      </c>
      <c r="E21" s="170">
        <v>16055000</v>
      </c>
    </row>
    <row r="22" spans="1:5" ht="28.5" customHeight="1" thickBot="1">
      <c r="A22" s="17" t="s">
        <v>645</v>
      </c>
      <c r="B22" s="13" t="s">
        <v>660</v>
      </c>
      <c r="C22" s="336">
        <v>23787198.309999999</v>
      </c>
      <c r="D22" s="170">
        <v>16002163</v>
      </c>
      <c r="E22" s="170">
        <v>16055000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80"/>
  <sheetViews>
    <sheetView tabSelected="1" topLeftCell="A132" zoomScale="75" workbookViewId="0">
      <selection activeCell="B148" sqref="B148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83" t="s">
        <v>580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71" t="s">
        <v>651</v>
      </c>
      <c r="D4" s="371"/>
    </row>
    <row r="5" spans="1:7" ht="18" customHeight="1">
      <c r="A5" s="18"/>
      <c r="D5" s="1"/>
    </row>
    <row r="6" spans="1:7" ht="105.75" customHeight="1">
      <c r="A6" s="370" t="s">
        <v>587</v>
      </c>
      <c r="B6" s="370"/>
      <c r="C6" s="370"/>
      <c r="D6" s="370"/>
    </row>
    <row r="7" spans="1:7" ht="19.5" thickBot="1">
      <c r="A7" s="31"/>
    </row>
    <row r="8" spans="1:7" ht="32.25" thickBot="1">
      <c r="A8" s="2" t="s">
        <v>9</v>
      </c>
      <c r="B8" s="2" t="s">
        <v>117</v>
      </c>
      <c r="C8" s="3" t="s">
        <v>40</v>
      </c>
      <c r="D8" s="2" t="s">
        <v>118</v>
      </c>
    </row>
    <row r="9" spans="1:7" ht="79.5" thickBot="1">
      <c r="A9" s="50" t="s">
        <v>206</v>
      </c>
      <c r="B9" s="51" t="s">
        <v>221</v>
      </c>
      <c r="C9" s="52"/>
      <c r="D9" s="92">
        <f>D10+D13+D18+D21</f>
        <v>97860</v>
      </c>
    </row>
    <row r="10" spans="1:7" ht="16.5" thickBot="1">
      <c r="A10" s="54" t="s">
        <v>222</v>
      </c>
      <c r="B10" s="51" t="s">
        <v>224</v>
      </c>
      <c r="C10" s="52"/>
      <c r="D10" s="53">
        <f>D11</f>
        <v>25200</v>
      </c>
    </row>
    <row r="11" spans="1:7" ht="16.5" thickBot="1">
      <c r="A11" s="55" t="s">
        <v>223</v>
      </c>
      <c r="B11" s="51" t="s">
        <v>226</v>
      </c>
      <c r="C11" s="56"/>
      <c r="D11" s="90">
        <f>SUM(D12)</f>
        <v>25200</v>
      </c>
    </row>
    <row r="12" spans="1:7" ht="75" customHeight="1" thickBot="1">
      <c r="A12" s="256" t="s">
        <v>43</v>
      </c>
      <c r="B12" s="57" t="s">
        <v>225</v>
      </c>
      <c r="C12" s="7">
        <v>200</v>
      </c>
      <c r="D12" s="91">
        <v>25200</v>
      </c>
      <c r="G12" s="46"/>
    </row>
    <row r="13" spans="1:7" ht="32.25" thickBot="1">
      <c r="A13" s="58" t="s">
        <v>207</v>
      </c>
      <c r="B13" s="51" t="s">
        <v>169</v>
      </c>
      <c r="C13" s="59"/>
      <c r="D13" s="93">
        <f>SUM(D15:D17)</f>
        <v>67260</v>
      </c>
    </row>
    <row r="14" spans="1:7" ht="32.25" thickBot="1">
      <c r="A14" s="58" t="s">
        <v>234</v>
      </c>
      <c r="B14" s="60" t="s">
        <v>227</v>
      </c>
      <c r="C14" s="61"/>
      <c r="D14" s="94">
        <f>D15+D16+D17</f>
        <v>67260</v>
      </c>
    </row>
    <row r="15" spans="1:7" ht="60" customHeight="1" thickBot="1">
      <c r="A15" s="62" t="s">
        <v>44</v>
      </c>
      <c r="B15" s="63" t="s">
        <v>228</v>
      </c>
      <c r="C15" s="7">
        <v>200</v>
      </c>
      <c r="D15" s="91">
        <v>0</v>
      </c>
    </row>
    <row r="16" spans="1:7" ht="58.5" customHeight="1" thickBot="1">
      <c r="A16" s="62" t="s">
        <v>45</v>
      </c>
      <c r="B16" s="57" t="s">
        <v>229</v>
      </c>
      <c r="C16" s="2">
        <v>200</v>
      </c>
      <c r="D16" s="64">
        <v>0</v>
      </c>
    </row>
    <row r="17" spans="1:4" ht="63.75" thickBot="1">
      <c r="A17" s="62" t="s">
        <v>57</v>
      </c>
      <c r="B17" s="57" t="s">
        <v>230</v>
      </c>
      <c r="C17" s="2">
        <v>600</v>
      </c>
      <c r="D17" s="236">
        <v>67260</v>
      </c>
    </row>
    <row r="18" spans="1:4" ht="32.25" thickBot="1">
      <c r="A18" s="54" t="s">
        <v>208</v>
      </c>
      <c r="B18" s="51" t="s">
        <v>231</v>
      </c>
      <c r="C18" s="56"/>
      <c r="D18" s="179">
        <f>SUM(D20)</f>
        <v>5000</v>
      </c>
    </row>
    <row r="19" spans="1:4" ht="48" thickBot="1">
      <c r="A19" s="54" t="s">
        <v>233</v>
      </c>
      <c r="B19" s="60" t="s">
        <v>232</v>
      </c>
      <c r="C19" s="56"/>
      <c r="D19" s="90">
        <f>D20</f>
        <v>5000</v>
      </c>
    </row>
    <row r="20" spans="1:4" ht="48" thickBot="1">
      <c r="A20" s="62" t="s">
        <v>46</v>
      </c>
      <c r="B20" s="57" t="s">
        <v>235</v>
      </c>
      <c r="C20" s="2">
        <v>200</v>
      </c>
      <c r="D20" s="96">
        <v>5000</v>
      </c>
    </row>
    <row r="21" spans="1:4" ht="48" thickBot="1">
      <c r="A21" s="54" t="s">
        <v>209</v>
      </c>
      <c r="B21" s="51" t="s">
        <v>236</v>
      </c>
      <c r="C21" s="56"/>
      <c r="D21" s="90">
        <f>SUM(D23)</f>
        <v>400</v>
      </c>
    </row>
    <row r="22" spans="1:4" ht="32.25" thickBot="1">
      <c r="A22" s="54" t="s">
        <v>237</v>
      </c>
      <c r="B22" s="60" t="s">
        <v>238</v>
      </c>
      <c r="C22" s="56"/>
      <c r="D22" s="90">
        <f>D23</f>
        <v>400</v>
      </c>
    </row>
    <row r="23" spans="1:4" ht="64.5" customHeight="1" thickBot="1">
      <c r="A23" s="62" t="s">
        <v>48</v>
      </c>
      <c r="B23" s="57" t="s">
        <v>239</v>
      </c>
      <c r="C23" s="2">
        <v>200</v>
      </c>
      <c r="D23" s="96">
        <v>400</v>
      </c>
    </row>
    <row r="24" spans="1:4" ht="32.25" thickBot="1">
      <c r="A24" s="50" t="s">
        <v>210</v>
      </c>
      <c r="B24" s="51" t="s">
        <v>240</v>
      </c>
      <c r="C24" s="52"/>
      <c r="D24" s="92">
        <f>D25+D30</f>
        <v>3787307.62</v>
      </c>
    </row>
    <row r="25" spans="1:4" ht="32.25" thickBot="1">
      <c r="A25" s="65" t="s">
        <v>211</v>
      </c>
      <c r="B25" s="66" t="s">
        <v>241</v>
      </c>
      <c r="C25" s="67"/>
      <c r="D25" s="97">
        <f>SUM(D27:D29)</f>
        <v>3787307.62</v>
      </c>
    </row>
    <row r="26" spans="1:4" ht="32.25" thickBot="1">
      <c r="A26" s="68" t="s">
        <v>242</v>
      </c>
      <c r="B26" s="60" t="s">
        <v>243</v>
      </c>
      <c r="C26" s="67"/>
      <c r="D26" s="97">
        <f>D27+D28+D29</f>
        <v>3787307.62</v>
      </c>
    </row>
    <row r="27" spans="1:4" ht="48" thickBot="1">
      <c r="A27" s="69" t="s">
        <v>56</v>
      </c>
      <c r="B27" s="57" t="s">
        <v>244</v>
      </c>
      <c r="C27" s="2">
        <v>200</v>
      </c>
      <c r="D27" s="273">
        <v>2131279.5</v>
      </c>
    </row>
    <row r="28" spans="1:4" ht="87" customHeight="1" thickBot="1">
      <c r="A28" s="70" t="s">
        <v>668</v>
      </c>
      <c r="B28" s="278" t="s">
        <v>565</v>
      </c>
      <c r="C28" s="5">
        <v>200</v>
      </c>
      <c r="D28" s="95">
        <v>1656028.12</v>
      </c>
    </row>
    <row r="29" spans="1:4" ht="72.75" customHeight="1" thickBot="1">
      <c r="A29" s="62" t="s">
        <v>49</v>
      </c>
      <c r="B29" s="63" t="s">
        <v>245</v>
      </c>
      <c r="C29" s="7">
        <v>200</v>
      </c>
      <c r="D29" s="274">
        <v>0</v>
      </c>
    </row>
    <row r="30" spans="1:4" ht="16.5" thickBot="1">
      <c r="A30" s="65" t="s">
        <v>41</v>
      </c>
      <c r="B30" s="67" t="s">
        <v>247</v>
      </c>
      <c r="C30" s="67"/>
      <c r="D30" s="97">
        <f>SUM(D32)</f>
        <v>0</v>
      </c>
    </row>
    <row r="31" spans="1:4" ht="16.5" thickBot="1">
      <c r="A31" s="65" t="s">
        <v>246</v>
      </c>
      <c r="B31" s="60" t="s">
        <v>498</v>
      </c>
      <c r="C31" s="67"/>
      <c r="D31" s="97">
        <f>D32</f>
        <v>0</v>
      </c>
    </row>
    <row r="32" spans="1:4" ht="32.25" thickBot="1">
      <c r="A32" s="62" t="s">
        <v>47</v>
      </c>
      <c r="B32" s="57" t="s">
        <v>499</v>
      </c>
      <c r="C32" s="2">
        <v>200</v>
      </c>
      <c r="D32" s="96">
        <v>0</v>
      </c>
    </row>
    <row r="33" spans="1:4" ht="48" thickBot="1">
      <c r="A33" s="50" t="s">
        <v>42</v>
      </c>
      <c r="B33" s="51" t="s">
        <v>250</v>
      </c>
      <c r="C33" s="52"/>
      <c r="D33" s="92">
        <f>D34+D39+D43+D47</f>
        <v>1295061.42</v>
      </c>
    </row>
    <row r="34" spans="1:4" ht="48" thickBot="1">
      <c r="A34" s="54" t="s">
        <v>161</v>
      </c>
      <c r="B34" s="51" t="s">
        <v>251</v>
      </c>
      <c r="C34" s="56"/>
      <c r="D34" s="90">
        <f>D36+D37+D38</f>
        <v>0</v>
      </c>
    </row>
    <row r="35" spans="1:4" ht="32.25" thickBot="1">
      <c r="A35" s="54" t="s">
        <v>252</v>
      </c>
      <c r="B35" s="60" t="s">
        <v>253</v>
      </c>
      <c r="C35" s="56"/>
      <c r="D35" s="90">
        <f>D36+D37+D38</f>
        <v>0</v>
      </c>
    </row>
    <row r="36" spans="1:4" ht="63.75" thickBot="1">
      <c r="A36" s="62" t="s">
        <v>185</v>
      </c>
      <c r="B36" s="57" t="s">
        <v>196</v>
      </c>
      <c r="C36" s="5">
        <v>400</v>
      </c>
      <c r="D36" s="95">
        <v>0</v>
      </c>
    </row>
    <row r="37" spans="1:4" ht="67.5" customHeight="1" thickBot="1">
      <c r="A37" s="69" t="s">
        <v>186</v>
      </c>
      <c r="B37" s="57" t="s">
        <v>187</v>
      </c>
      <c r="C37" s="5">
        <v>400</v>
      </c>
      <c r="D37" s="95">
        <v>0</v>
      </c>
    </row>
    <row r="38" spans="1:4" ht="78.75" customHeight="1" thickBot="1">
      <c r="A38" s="62" t="s">
        <v>189</v>
      </c>
      <c r="B38" s="57" t="s">
        <v>188</v>
      </c>
      <c r="C38" s="2">
        <v>400</v>
      </c>
      <c r="D38" s="95">
        <v>0</v>
      </c>
    </row>
    <row r="39" spans="1:4" ht="16.5" thickBot="1">
      <c r="A39" s="54" t="s">
        <v>119</v>
      </c>
      <c r="B39" s="51" t="s">
        <v>254</v>
      </c>
      <c r="C39" s="56"/>
      <c r="D39" s="90">
        <f>SUM(D41:D42)</f>
        <v>663456</v>
      </c>
    </row>
    <row r="40" spans="1:4" ht="16.5" thickBot="1">
      <c r="A40" s="54" t="s">
        <v>255</v>
      </c>
      <c r="B40" s="60" t="s">
        <v>256</v>
      </c>
      <c r="C40" s="56"/>
      <c r="D40" s="90">
        <f>D41+D42</f>
        <v>663456</v>
      </c>
    </row>
    <row r="41" spans="1:4" ht="48" thickBot="1">
      <c r="A41" s="62" t="s">
        <v>58</v>
      </c>
      <c r="B41" s="57" t="s">
        <v>257</v>
      </c>
      <c r="C41" s="2">
        <v>200</v>
      </c>
      <c r="D41" s="95">
        <v>543456</v>
      </c>
    </row>
    <row r="42" spans="1:4" ht="48" thickBot="1">
      <c r="A42" s="62" t="s">
        <v>59</v>
      </c>
      <c r="B42" s="57" t="s">
        <v>258</v>
      </c>
      <c r="C42" s="2">
        <v>200</v>
      </c>
      <c r="D42" s="95">
        <v>120000</v>
      </c>
    </row>
    <row r="43" spans="1:4" ht="32.25" thickBot="1">
      <c r="A43" s="65" t="s">
        <v>120</v>
      </c>
      <c r="B43" s="51" t="s">
        <v>259</v>
      </c>
      <c r="C43" s="67"/>
      <c r="D43" s="97">
        <f>SUM(D45:D46)</f>
        <v>106226</v>
      </c>
    </row>
    <row r="44" spans="1:4" ht="32.25" thickBot="1">
      <c r="A44" s="65" t="s">
        <v>261</v>
      </c>
      <c r="B44" s="60" t="s">
        <v>260</v>
      </c>
      <c r="C44" s="67"/>
      <c r="D44" s="97">
        <f>D45+D46</f>
        <v>106226</v>
      </c>
    </row>
    <row r="45" spans="1:4" ht="48" thickBot="1">
      <c r="A45" s="62" t="s">
        <v>403</v>
      </c>
      <c r="B45" s="57" t="s">
        <v>344</v>
      </c>
      <c r="C45" s="7">
        <v>200</v>
      </c>
      <c r="D45" s="91">
        <v>106226</v>
      </c>
    </row>
    <row r="46" spans="1:4" ht="56.25" customHeight="1" thickBot="1">
      <c r="A46" s="69" t="s">
        <v>61</v>
      </c>
      <c r="B46" s="57" t="s">
        <v>263</v>
      </c>
      <c r="C46" s="2">
        <v>200</v>
      </c>
      <c r="D46" s="96">
        <v>0</v>
      </c>
    </row>
    <row r="47" spans="1:4" ht="32.25" thickBot="1">
      <c r="A47" s="54" t="s">
        <v>205</v>
      </c>
      <c r="B47" s="51" t="s">
        <v>264</v>
      </c>
      <c r="C47" s="56"/>
      <c r="D47" s="90">
        <f>SUM(D49:D52)</f>
        <v>525379.41999999993</v>
      </c>
    </row>
    <row r="48" spans="1:4" ht="48" thickBot="1">
      <c r="A48" s="54" t="s">
        <v>265</v>
      </c>
      <c r="B48" s="60" t="s">
        <v>266</v>
      </c>
      <c r="C48" s="56"/>
      <c r="D48" s="90">
        <f>D49+D52+D50+D51</f>
        <v>525379.41999999993</v>
      </c>
    </row>
    <row r="49" spans="1:4" ht="59.25" customHeight="1" thickBot="1">
      <c r="A49" s="62" t="s">
        <v>62</v>
      </c>
      <c r="B49" s="57" t="s">
        <v>267</v>
      </c>
      <c r="C49" s="2">
        <v>200</v>
      </c>
      <c r="D49" s="19">
        <v>0</v>
      </c>
    </row>
    <row r="50" spans="1:4" ht="70.5" customHeight="1" thickBot="1">
      <c r="A50" s="62" t="s">
        <v>503</v>
      </c>
      <c r="B50" s="57" t="s">
        <v>504</v>
      </c>
      <c r="C50" s="339">
        <v>500</v>
      </c>
      <c r="D50" s="95">
        <v>69684.75</v>
      </c>
    </row>
    <row r="51" spans="1:4" ht="104.25" customHeight="1" thickBot="1">
      <c r="A51" s="62" t="s">
        <v>678</v>
      </c>
      <c r="B51" s="57" t="s">
        <v>679</v>
      </c>
      <c r="C51" s="339">
        <v>400</v>
      </c>
      <c r="D51" s="95">
        <v>455694.67</v>
      </c>
    </row>
    <row r="52" spans="1:4" ht="48" thickBot="1">
      <c r="A52" s="62" t="s">
        <v>441</v>
      </c>
      <c r="B52" s="57" t="s">
        <v>505</v>
      </c>
      <c r="C52" s="2">
        <v>200</v>
      </c>
      <c r="D52" s="95">
        <v>0</v>
      </c>
    </row>
    <row r="53" spans="1:4" ht="48" thickBot="1">
      <c r="A53" s="71" t="s">
        <v>424</v>
      </c>
      <c r="B53" s="51" t="s">
        <v>269</v>
      </c>
      <c r="C53" s="52"/>
      <c r="D53" s="92">
        <f>D54</f>
        <v>230280.32000000001</v>
      </c>
    </row>
    <row r="54" spans="1:4" ht="32.25" thickBot="1">
      <c r="A54" s="68" t="s">
        <v>220</v>
      </c>
      <c r="B54" s="51" t="s">
        <v>270</v>
      </c>
      <c r="C54" s="72"/>
      <c r="D54" s="98">
        <f>SUM(D56:D58)</f>
        <v>230280.32000000001</v>
      </c>
    </row>
    <row r="55" spans="1:4" ht="32.25" thickBot="1">
      <c r="A55" s="54" t="s">
        <v>271</v>
      </c>
      <c r="B55" s="60" t="s">
        <v>272</v>
      </c>
      <c r="C55" s="72"/>
      <c r="D55" s="98">
        <f>SUM(D56:D58)</f>
        <v>230280.32000000001</v>
      </c>
    </row>
    <row r="56" spans="1:4" ht="34.5" customHeight="1" thickBot="1">
      <c r="A56" s="62" t="s">
        <v>572</v>
      </c>
      <c r="B56" s="57" t="s">
        <v>573</v>
      </c>
      <c r="C56" s="2">
        <v>200</v>
      </c>
      <c r="D56" s="95">
        <v>0</v>
      </c>
    </row>
    <row r="57" spans="1:4" ht="48" thickBot="1">
      <c r="A57" s="69" t="s">
        <v>65</v>
      </c>
      <c r="B57" s="57" t="s">
        <v>274</v>
      </c>
      <c r="C57" s="2">
        <v>200</v>
      </c>
      <c r="D57" s="273">
        <v>230280.32000000001</v>
      </c>
    </row>
    <row r="58" spans="1:4" ht="32.25" thickBot="1">
      <c r="A58" s="62" t="s">
        <v>66</v>
      </c>
      <c r="B58" s="57" t="s">
        <v>275</v>
      </c>
      <c r="C58" s="2">
        <v>200</v>
      </c>
      <c r="D58" s="95">
        <v>0</v>
      </c>
    </row>
    <row r="59" spans="1:4" ht="48" thickBot="1">
      <c r="A59" s="50" t="s">
        <v>137</v>
      </c>
      <c r="B59" s="51" t="s">
        <v>276</v>
      </c>
      <c r="C59" s="52"/>
      <c r="D59" s="92">
        <f>D60+D64+D67</f>
        <v>2624726.3199999998</v>
      </c>
    </row>
    <row r="60" spans="1:4" ht="32.25" thickBot="1">
      <c r="A60" s="65" t="s">
        <v>138</v>
      </c>
      <c r="B60" s="51" t="s">
        <v>277</v>
      </c>
      <c r="C60" s="67"/>
      <c r="D60" s="99">
        <f>SUM(D62:D63)</f>
        <v>2384200</v>
      </c>
    </row>
    <row r="61" spans="1:4" ht="16.5" thickBot="1">
      <c r="A61" s="68" t="s">
        <v>278</v>
      </c>
      <c r="B61" s="60" t="s">
        <v>279</v>
      </c>
      <c r="C61" s="67"/>
      <c r="D61" s="99">
        <f>D62+D63</f>
        <v>2384200</v>
      </c>
    </row>
    <row r="62" spans="1:4" s="44" customFormat="1" ht="32.25" thickBot="1">
      <c r="A62" s="62" t="s">
        <v>67</v>
      </c>
      <c r="B62" s="57" t="s">
        <v>280</v>
      </c>
      <c r="C62" s="73">
        <v>200</v>
      </c>
      <c r="D62" s="275">
        <v>2150000</v>
      </c>
    </row>
    <row r="63" spans="1:4" s="44" customFormat="1" ht="48" thickBot="1">
      <c r="A63" s="62" t="s">
        <v>68</v>
      </c>
      <c r="B63" s="57" t="s">
        <v>281</v>
      </c>
      <c r="C63" s="73">
        <v>200</v>
      </c>
      <c r="D63" s="274">
        <v>234200</v>
      </c>
    </row>
    <row r="64" spans="1:4" ht="32.25" thickBot="1">
      <c r="A64" s="68" t="s">
        <v>12</v>
      </c>
      <c r="B64" s="51" t="s">
        <v>282</v>
      </c>
      <c r="C64" s="72"/>
      <c r="D64" s="102">
        <f>D65</f>
        <v>30000</v>
      </c>
    </row>
    <row r="65" spans="1:4" ht="32.25" thickBot="1">
      <c r="A65" s="74" t="s">
        <v>283</v>
      </c>
      <c r="B65" s="60" t="s">
        <v>170</v>
      </c>
      <c r="C65" s="56"/>
      <c r="D65" s="103">
        <f>D66</f>
        <v>30000</v>
      </c>
    </row>
    <row r="66" spans="1:4" ht="48" thickBot="1">
      <c r="A66" s="69" t="s">
        <v>69</v>
      </c>
      <c r="B66" s="57" t="s">
        <v>360</v>
      </c>
      <c r="C66" s="75"/>
      <c r="D66" s="276">
        <v>30000</v>
      </c>
    </row>
    <row r="67" spans="1:4" ht="32.25" thickBot="1">
      <c r="A67" s="54" t="s">
        <v>13</v>
      </c>
      <c r="B67" s="51" t="s">
        <v>284</v>
      </c>
      <c r="C67" s="56"/>
      <c r="D67" s="103">
        <f>SUM(D69+D70)</f>
        <v>210526.32</v>
      </c>
    </row>
    <row r="68" spans="1:4" ht="16.5" thickBot="1">
      <c r="A68" s="54" t="s">
        <v>285</v>
      </c>
      <c r="B68" s="60" t="s">
        <v>286</v>
      </c>
      <c r="C68" s="56"/>
      <c r="D68" s="103">
        <f>D69+D70</f>
        <v>210526.32</v>
      </c>
    </row>
    <row r="69" spans="1:4" ht="48" thickBot="1">
      <c r="A69" s="62" t="s">
        <v>70</v>
      </c>
      <c r="B69" s="57" t="s">
        <v>287</v>
      </c>
      <c r="C69" s="2">
        <v>200</v>
      </c>
      <c r="D69" s="96">
        <v>0</v>
      </c>
    </row>
    <row r="70" spans="1:4" ht="16.5" thickBot="1">
      <c r="A70" s="62" t="s">
        <v>626</v>
      </c>
      <c r="B70" s="57" t="s">
        <v>627</v>
      </c>
      <c r="C70" s="280">
        <v>200</v>
      </c>
      <c r="D70" s="95">
        <v>210526.32</v>
      </c>
    </row>
    <row r="71" spans="1:4" ht="32.25" thickBot="1">
      <c r="A71" s="76" t="s">
        <v>14</v>
      </c>
      <c r="B71" s="51" t="s">
        <v>288</v>
      </c>
      <c r="C71" s="52"/>
      <c r="D71" s="92">
        <f>D72+D79+D86+D90</f>
        <v>5134950.5</v>
      </c>
    </row>
    <row r="72" spans="1:4" ht="48" thickBot="1">
      <c r="A72" s="68" t="s">
        <v>15</v>
      </c>
      <c r="B72" s="51" t="s">
        <v>289</v>
      </c>
      <c r="C72" s="72"/>
      <c r="D72" s="105">
        <f>SUM(D74:D78)</f>
        <v>4165385</v>
      </c>
    </row>
    <row r="73" spans="1:4" ht="23.25" customHeight="1" thickBot="1">
      <c r="A73" s="54" t="s">
        <v>291</v>
      </c>
      <c r="B73" s="60" t="s">
        <v>290</v>
      </c>
      <c r="C73" s="56"/>
      <c r="D73" s="106">
        <f>D74+D75+D76+D77+D78</f>
        <v>4165385</v>
      </c>
    </row>
    <row r="74" spans="1:4" ht="92.25" customHeight="1" thickBot="1">
      <c r="A74" s="77" t="s">
        <v>293</v>
      </c>
      <c r="B74" s="57" t="s">
        <v>292</v>
      </c>
      <c r="C74" s="5">
        <v>100</v>
      </c>
      <c r="D74" s="95">
        <v>2158165</v>
      </c>
    </row>
    <row r="75" spans="1:4" ht="120" customHeight="1" thickBot="1">
      <c r="A75" s="77" t="s">
        <v>664</v>
      </c>
      <c r="B75" s="57" t="s">
        <v>569</v>
      </c>
      <c r="C75" s="5">
        <v>100</v>
      </c>
      <c r="D75" s="95">
        <v>206387</v>
      </c>
    </row>
    <row r="76" spans="1:4" ht="111" thickBot="1">
      <c r="A76" s="69" t="s">
        <v>294</v>
      </c>
      <c r="B76" s="57" t="s">
        <v>164</v>
      </c>
      <c r="C76" s="5">
        <v>100</v>
      </c>
      <c r="D76" s="95">
        <v>581371</v>
      </c>
    </row>
    <row r="77" spans="1:4" ht="48" thickBot="1">
      <c r="A77" s="10" t="s">
        <v>295</v>
      </c>
      <c r="B77" s="57" t="s">
        <v>292</v>
      </c>
      <c r="C77" s="5">
        <v>200</v>
      </c>
      <c r="D77" s="95">
        <v>1019462</v>
      </c>
    </row>
    <row r="78" spans="1:4" ht="32.25" thickBot="1">
      <c r="A78" s="9" t="s">
        <v>296</v>
      </c>
      <c r="B78" s="57" t="s">
        <v>292</v>
      </c>
      <c r="C78" s="5">
        <v>800</v>
      </c>
      <c r="D78" s="95">
        <v>200000</v>
      </c>
    </row>
    <row r="79" spans="1:4" ht="32.25" thickBot="1">
      <c r="A79" s="54" t="s">
        <v>146</v>
      </c>
      <c r="B79" s="51" t="s">
        <v>298</v>
      </c>
      <c r="C79" s="56"/>
      <c r="D79" s="90">
        <f>D80</f>
        <v>895716</v>
      </c>
    </row>
    <row r="80" spans="1:4" ht="16.5" thickBot="1">
      <c r="A80" s="54" t="s">
        <v>297</v>
      </c>
      <c r="B80" s="60" t="s">
        <v>299</v>
      </c>
      <c r="C80" s="56"/>
      <c r="D80" s="90">
        <f>D81+D82+D83+D85+D84</f>
        <v>895716</v>
      </c>
    </row>
    <row r="81" spans="1:4" ht="79.5" thickBot="1">
      <c r="A81" s="230" t="s">
        <v>301</v>
      </c>
      <c r="B81" s="57" t="s">
        <v>300</v>
      </c>
      <c r="C81" s="2">
        <v>100</v>
      </c>
      <c r="D81" s="95">
        <v>283520</v>
      </c>
    </row>
    <row r="82" spans="1:4" ht="126" customHeight="1" thickBot="1">
      <c r="A82" s="114" t="s">
        <v>664</v>
      </c>
      <c r="B82" s="57" t="s">
        <v>570</v>
      </c>
      <c r="C82" s="5">
        <v>100</v>
      </c>
      <c r="D82" s="95">
        <v>147419</v>
      </c>
    </row>
    <row r="83" spans="1:4" ht="111" thickBot="1">
      <c r="A83" s="222" t="s">
        <v>302</v>
      </c>
      <c r="B83" s="2" t="s">
        <v>171</v>
      </c>
      <c r="C83" s="5">
        <v>100</v>
      </c>
      <c r="D83" s="95">
        <v>415264</v>
      </c>
    </row>
    <row r="84" spans="1:4" ht="84.75" customHeight="1" thickBot="1">
      <c r="A84" s="233" t="s">
        <v>681</v>
      </c>
      <c r="B84" s="340" t="s">
        <v>680</v>
      </c>
      <c r="C84" s="6">
        <v>200</v>
      </c>
      <c r="D84" s="341">
        <v>16513</v>
      </c>
    </row>
    <row r="85" spans="1:4" ht="32.25" thickBot="1">
      <c r="A85" s="10" t="s">
        <v>303</v>
      </c>
      <c r="B85" s="63" t="s">
        <v>300</v>
      </c>
      <c r="C85" s="7">
        <v>200</v>
      </c>
      <c r="D85" s="91">
        <v>33000</v>
      </c>
    </row>
    <row r="86" spans="1:4" ht="32.25" thickBot="1">
      <c r="A86" s="68" t="s">
        <v>147</v>
      </c>
      <c r="B86" s="51" t="s">
        <v>304</v>
      </c>
      <c r="C86" s="59"/>
      <c r="D86" s="93">
        <f>SUM(D87)</f>
        <v>58849.5</v>
      </c>
    </row>
    <row r="87" spans="1:4" ht="16.5" thickBot="1">
      <c r="A87" s="54" t="s">
        <v>305</v>
      </c>
      <c r="B87" s="60" t="s">
        <v>306</v>
      </c>
      <c r="C87" s="56"/>
      <c r="D87" s="90">
        <f>D89+D88</f>
        <v>58849.5</v>
      </c>
    </row>
    <row r="88" spans="1:4" ht="66.75" customHeight="1" thickBot="1">
      <c r="A88" s="233" t="s">
        <v>516</v>
      </c>
      <c r="B88" s="234" t="s">
        <v>517</v>
      </c>
      <c r="C88" s="235">
        <v>100</v>
      </c>
      <c r="D88" s="236">
        <v>15000</v>
      </c>
    </row>
    <row r="89" spans="1:4" ht="63.75" thickBot="1">
      <c r="A89" s="237" t="s">
        <v>307</v>
      </c>
      <c r="B89" s="57" t="s">
        <v>308</v>
      </c>
      <c r="C89" s="5">
        <v>200</v>
      </c>
      <c r="D89" s="236">
        <v>43849.5</v>
      </c>
    </row>
    <row r="90" spans="1:4" ht="16.5" thickBot="1">
      <c r="A90" s="175" t="s">
        <v>382</v>
      </c>
      <c r="B90" s="82" t="s">
        <v>386</v>
      </c>
      <c r="C90" s="176"/>
      <c r="D90" s="107">
        <f>D91</f>
        <v>15000</v>
      </c>
    </row>
    <row r="91" spans="1:4" ht="16.5" thickBot="1">
      <c r="A91" s="175" t="s">
        <v>383</v>
      </c>
      <c r="B91" s="82" t="s">
        <v>387</v>
      </c>
      <c r="C91" s="176"/>
      <c r="D91" s="107">
        <f>D92</f>
        <v>15000</v>
      </c>
    </row>
    <row r="92" spans="1:4" ht="32.25" thickBot="1">
      <c r="A92" s="279" t="s">
        <v>384</v>
      </c>
      <c r="B92" s="57" t="s">
        <v>385</v>
      </c>
      <c r="C92" s="5">
        <v>200</v>
      </c>
      <c r="D92" s="95">
        <v>15000</v>
      </c>
    </row>
    <row r="93" spans="1:4" ht="32.25" thickBot="1">
      <c r="A93" s="50" t="s">
        <v>148</v>
      </c>
      <c r="B93" s="51" t="s">
        <v>309</v>
      </c>
      <c r="C93" s="52"/>
      <c r="D93" s="92">
        <f>D94+D108</f>
        <v>5389260.1600000001</v>
      </c>
    </row>
    <row r="94" spans="1:4" ht="32.25" thickBot="1">
      <c r="A94" s="54" t="s">
        <v>149</v>
      </c>
      <c r="B94" s="51" t="s">
        <v>310</v>
      </c>
      <c r="C94" s="56"/>
      <c r="D94" s="90">
        <f>SUM(D96:D107)</f>
        <v>5371730.0499999998</v>
      </c>
    </row>
    <row r="95" spans="1:4" ht="32.25" thickBot="1">
      <c r="A95" s="54" t="s">
        <v>311</v>
      </c>
      <c r="B95" s="60" t="s">
        <v>312</v>
      </c>
      <c r="C95" s="56"/>
      <c r="D95" s="90">
        <f>SUM(D96:D107)</f>
        <v>5371730.0499999998</v>
      </c>
    </row>
    <row r="96" spans="1:4" ht="75.75" customHeight="1" thickBot="1">
      <c r="A96" s="257" t="s">
        <v>314</v>
      </c>
      <c r="B96" s="57" t="s">
        <v>313</v>
      </c>
      <c r="C96" s="2">
        <v>100</v>
      </c>
      <c r="D96" s="95">
        <v>3073386</v>
      </c>
    </row>
    <row r="97" spans="1:4" ht="65.25" customHeight="1" thickBot="1">
      <c r="A97" s="231" t="s">
        <v>316</v>
      </c>
      <c r="B97" s="5" t="s">
        <v>315</v>
      </c>
      <c r="C97" s="5">
        <v>200</v>
      </c>
      <c r="D97" s="236">
        <v>296550</v>
      </c>
    </row>
    <row r="98" spans="1:4" ht="65.25" customHeight="1" thickBot="1">
      <c r="A98" s="239" t="s">
        <v>518</v>
      </c>
      <c r="B98" s="238" t="s">
        <v>315</v>
      </c>
      <c r="C98" s="238">
        <v>300</v>
      </c>
      <c r="D98" s="95">
        <v>0</v>
      </c>
    </row>
    <row r="99" spans="1:4" ht="48" customHeight="1" thickBot="1">
      <c r="A99" s="232" t="s">
        <v>317</v>
      </c>
      <c r="B99" s="5" t="s">
        <v>315</v>
      </c>
      <c r="C99" s="5">
        <v>800</v>
      </c>
      <c r="D99" s="95">
        <v>90000</v>
      </c>
    </row>
    <row r="100" spans="1:4" ht="79.5" thickBot="1">
      <c r="A100" s="257" t="s">
        <v>166</v>
      </c>
      <c r="B100" s="63" t="s">
        <v>318</v>
      </c>
      <c r="C100" s="2">
        <v>100</v>
      </c>
      <c r="D100" s="95">
        <v>1011192</v>
      </c>
    </row>
    <row r="101" spans="1:4" ht="63.75" thickBot="1">
      <c r="A101" s="279" t="s">
        <v>320</v>
      </c>
      <c r="B101" s="57" t="s">
        <v>319</v>
      </c>
      <c r="C101" s="5">
        <v>200</v>
      </c>
      <c r="D101" s="95">
        <v>171460</v>
      </c>
    </row>
    <row r="102" spans="1:4" ht="63.75" thickBot="1">
      <c r="A102" s="279" t="s">
        <v>655</v>
      </c>
      <c r="B102" s="327" t="s">
        <v>656</v>
      </c>
      <c r="C102" s="280">
        <v>400</v>
      </c>
      <c r="D102" s="95">
        <v>0</v>
      </c>
    </row>
    <row r="103" spans="1:4" ht="32.25" thickBot="1">
      <c r="A103" s="209" t="s">
        <v>409</v>
      </c>
      <c r="B103" s="57" t="s">
        <v>484</v>
      </c>
      <c r="C103" s="5">
        <v>200</v>
      </c>
      <c r="D103" s="95">
        <v>67000</v>
      </c>
    </row>
    <row r="104" spans="1:4" ht="32.25" thickBot="1">
      <c r="A104" s="209" t="s">
        <v>443</v>
      </c>
      <c r="B104" s="57" t="s">
        <v>444</v>
      </c>
      <c r="C104" s="5">
        <v>200</v>
      </c>
      <c r="D104" s="95">
        <v>413062.05</v>
      </c>
    </row>
    <row r="105" spans="1:4" ht="48" thickBot="1">
      <c r="A105" s="257" t="s">
        <v>322</v>
      </c>
      <c r="B105" s="57" t="s">
        <v>321</v>
      </c>
      <c r="C105" s="5">
        <v>200</v>
      </c>
      <c r="D105" s="95">
        <v>38000</v>
      </c>
    </row>
    <row r="106" spans="1:4" ht="61.5" customHeight="1" thickBot="1">
      <c r="A106" s="257" t="s">
        <v>485</v>
      </c>
      <c r="B106" s="57" t="s">
        <v>486</v>
      </c>
      <c r="C106" s="224">
        <v>200</v>
      </c>
      <c r="D106" s="95">
        <v>1080</v>
      </c>
    </row>
    <row r="107" spans="1:4" ht="63.75" thickBot="1">
      <c r="A107" s="231" t="s">
        <v>324</v>
      </c>
      <c r="B107" s="234" t="s">
        <v>323</v>
      </c>
      <c r="C107" s="235">
        <v>300</v>
      </c>
      <c r="D107" s="236">
        <v>210000</v>
      </c>
    </row>
    <row r="108" spans="1:4" ht="16.5" thickBot="1">
      <c r="A108" s="54" t="s">
        <v>150</v>
      </c>
      <c r="B108" s="51" t="s">
        <v>326</v>
      </c>
      <c r="C108" s="56"/>
      <c r="D108" s="90">
        <f>SUM(D110:D111)</f>
        <v>17530.11</v>
      </c>
    </row>
    <row r="109" spans="1:4" ht="32.25" thickBot="1">
      <c r="A109" s="54" t="s">
        <v>325</v>
      </c>
      <c r="B109" s="51" t="s">
        <v>327</v>
      </c>
      <c r="C109" s="56"/>
      <c r="D109" s="90">
        <f>SUM(D110:D111)</f>
        <v>17530.11</v>
      </c>
    </row>
    <row r="110" spans="1:4" ht="48" thickBot="1">
      <c r="A110" s="279" t="s">
        <v>329</v>
      </c>
      <c r="B110" s="57" t="s">
        <v>328</v>
      </c>
      <c r="C110" s="5">
        <v>200</v>
      </c>
      <c r="D110" s="95">
        <v>7441.11</v>
      </c>
    </row>
    <row r="111" spans="1:4" ht="48" thickBot="1">
      <c r="A111" s="79" t="s">
        <v>331</v>
      </c>
      <c r="B111" s="57" t="s">
        <v>330</v>
      </c>
      <c r="C111" s="6">
        <v>800</v>
      </c>
      <c r="D111" s="95">
        <v>10089</v>
      </c>
    </row>
    <row r="112" spans="1:4" ht="32.25" thickBot="1">
      <c r="A112" s="80" t="s">
        <v>332</v>
      </c>
      <c r="B112" s="51" t="s">
        <v>333</v>
      </c>
      <c r="C112" s="72"/>
      <c r="D112" s="106">
        <f>D113</f>
        <v>0</v>
      </c>
    </row>
    <row r="113" spans="1:15" ht="32.25" thickBot="1">
      <c r="A113" s="80" t="s">
        <v>335</v>
      </c>
      <c r="B113" s="51" t="s">
        <v>334</v>
      </c>
      <c r="C113" s="72"/>
      <c r="D113" s="90">
        <f>D114+D118+D116</f>
        <v>0</v>
      </c>
    </row>
    <row r="114" spans="1:15" s="47" customFormat="1" ht="32.25" thickBot="1">
      <c r="A114" s="81" t="s">
        <v>337</v>
      </c>
      <c r="B114" s="82" t="s">
        <v>336</v>
      </c>
      <c r="C114" s="83"/>
      <c r="D114" s="107">
        <f>D115</f>
        <v>0</v>
      </c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</row>
    <row r="115" spans="1:15" ht="32.25" thickBot="1">
      <c r="A115" s="69" t="s">
        <v>72</v>
      </c>
      <c r="B115" s="57" t="s">
        <v>172</v>
      </c>
      <c r="C115" s="2">
        <v>800</v>
      </c>
      <c r="D115" s="95">
        <v>0</v>
      </c>
    </row>
    <row r="116" spans="1:15" ht="32.25" thickBot="1">
      <c r="A116" s="178" t="s">
        <v>414</v>
      </c>
      <c r="B116" s="82" t="s">
        <v>415</v>
      </c>
      <c r="C116" s="176"/>
      <c r="D116" s="107">
        <f>D117</f>
        <v>0</v>
      </c>
    </row>
    <row r="117" spans="1:15" ht="111" thickBot="1">
      <c r="A117" s="177" t="s">
        <v>417</v>
      </c>
      <c r="B117" s="57" t="s">
        <v>416</v>
      </c>
      <c r="C117" s="5">
        <v>800</v>
      </c>
      <c r="D117" s="95">
        <v>0</v>
      </c>
    </row>
    <row r="118" spans="1:15" ht="48" thickBot="1">
      <c r="A118" s="178" t="s">
        <v>420</v>
      </c>
      <c r="B118" s="82" t="s">
        <v>421</v>
      </c>
      <c r="C118" s="176"/>
      <c r="D118" s="107">
        <f xml:space="preserve"> D119+D120</f>
        <v>0</v>
      </c>
    </row>
    <row r="119" spans="1:15" ht="32.25" thickBot="1">
      <c r="A119" s="216" t="s">
        <v>438</v>
      </c>
      <c r="B119" s="217" t="s">
        <v>437</v>
      </c>
      <c r="C119" s="75">
        <v>800</v>
      </c>
      <c r="D119" s="218">
        <v>0</v>
      </c>
    </row>
    <row r="120" spans="1:15" ht="95.25" thickBot="1">
      <c r="A120" s="177" t="s">
        <v>422</v>
      </c>
      <c r="B120" s="57" t="s">
        <v>423</v>
      </c>
      <c r="C120" s="5">
        <v>800</v>
      </c>
      <c r="D120" s="95">
        <v>0</v>
      </c>
    </row>
    <row r="121" spans="1:15" ht="32.25" thickBot="1">
      <c r="A121" s="198" t="s">
        <v>388</v>
      </c>
      <c r="B121" s="184" t="s">
        <v>392</v>
      </c>
      <c r="C121" s="188"/>
      <c r="D121" s="185">
        <f>D122</f>
        <v>0</v>
      </c>
    </row>
    <row r="122" spans="1:15" ht="32.25" thickBot="1">
      <c r="A122" s="198" t="s">
        <v>389</v>
      </c>
      <c r="B122" s="82" t="s">
        <v>393</v>
      </c>
      <c r="C122" s="176"/>
      <c r="D122" s="107">
        <f>D123</f>
        <v>0</v>
      </c>
    </row>
    <row r="123" spans="1:15" ht="16.5" thickBot="1">
      <c r="A123" s="178" t="s">
        <v>390</v>
      </c>
      <c r="B123" s="82" t="s">
        <v>394</v>
      </c>
      <c r="C123" s="176"/>
      <c r="D123" s="107">
        <f>D124</f>
        <v>0</v>
      </c>
    </row>
    <row r="124" spans="1:15" ht="32.25" thickBot="1">
      <c r="A124" s="177" t="s">
        <v>391</v>
      </c>
      <c r="B124" s="57" t="s">
        <v>395</v>
      </c>
      <c r="C124" s="5"/>
      <c r="D124" s="95">
        <v>0</v>
      </c>
    </row>
    <row r="125" spans="1:15" ht="32.25" thickBot="1">
      <c r="A125" s="198" t="s">
        <v>560</v>
      </c>
      <c r="B125" s="184" t="s">
        <v>427</v>
      </c>
      <c r="C125" s="188"/>
      <c r="D125" s="185">
        <f xml:space="preserve"> D126</f>
        <v>999999.97</v>
      </c>
    </row>
    <row r="126" spans="1:15" ht="32.25" thickBot="1">
      <c r="A126" s="198" t="s">
        <v>428</v>
      </c>
      <c r="B126" s="82" t="s">
        <v>429</v>
      </c>
      <c r="C126" s="176"/>
      <c r="D126" s="107">
        <f>D127</f>
        <v>999999.97</v>
      </c>
    </row>
    <row r="127" spans="1:15" ht="32.25" thickBot="1">
      <c r="A127" s="260" t="s">
        <v>430</v>
      </c>
      <c r="B127" s="82" t="s">
        <v>431</v>
      </c>
      <c r="C127" s="176"/>
      <c r="D127" s="107">
        <f>D128+D129+D130+D131</f>
        <v>999999.97</v>
      </c>
    </row>
    <row r="128" spans="1:15" ht="32.25" thickBot="1">
      <c r="A128" s="177" t="s">
        <v>432</v>
      </c>
      <c r="B128" s="57" t="s">
        <v>433</v>
      </c>
      <c r="C128" s="5">
        <v>200</v>
      </c>
      <c r="D128" s="95">
        <v>0</v>
      </c>
    </row>
    <row r="129" spans="1:4" ht="32.25" thickBot="1">
      <c r="A129" s="177" t="s">
        <v>434</v>
      </c>
      <c r="B129" s="57" t="s">
        <v>435</v>
      </c>
      <c r="C129" s="5">
        <v>200</v>
      </c>
      <c r="D129" s="95">
        <v>0</v>
      </c>
    </row>
    <row r="130" spans="1:4" ht="32.25" thickBot="1">
      <c r="A130" s="177" t="s">
        <v>500</v>
      </c>
      <c r="B130" s="57" t="s">
        <v>501</v>
      </c>
      <c r="C130" s="5">
        <v>200</v>
      </c>
      <c r="D130" s="95">
        <v>0</v>
      </c>
    </row>
    <row r="131" spans="1:4" ht="93.75" customHeight="1" thickBot="1">
      <c r="A131" s="333" t="s">
        <v>672</v>
      </c>
      <c r="B131" s="57" t="s">
        <v>670</v>
      </c>
      <c r="C131" s="280">
        <v>200</v>
      </c>
      <c r="D131" s="95">
        <v>999999.97</v>
      </c>
    </row>
    <row r="132" spans="1:4" ht="48" thickBot="1">
      <c r="A132" s="241" t="s">
        <v>519</v>
      </c>
      <c r="B132" s="242" t="s">
        <v>536</v>
      </c>
      <c r="C132" s="243"/>
      <c r="D132" s="244">
        <f>D133+D138+D141+D144</f>
        <v>2258285</v>
      </c>
    </row>
    <row r="133" spans="1:4" ht="48" thickBot="1">
      <c r="A133" s="245" t="s">
        <v>520</v>
      </c>
      <c r="B133" s="246" t="s">
        <v>537</v>
      </c>
      <c r="C133" s="247"/>
      <c r="D133" s="248">
        <f>D134</f>
        <v>762285</v>
      </c>
    </row>
    <row r="134" spans="1:4" ht="16.5" thickBot="1">
      <c r="A134" s="249" t="s">
        <v>521</v>
      </c>
      <c r="B134" s="246" t="s">
        <v>538</v>
      </c>
      <c r="C134" s="247"/>
      <c r="D134" s="248">
        <f>D135+D136+D137</f>
        <v>762285</v>
      </c>
    </row>
    <row r="135" spans="1:4" ht="79.5" thickBot="1">
      <c r="A135" s="240" t="s">
        <v>522</v>
      </c>
      <c r="B135" s="57" t="s">
        <v>539</v>
      </c>
      <c r="C135" s="238">
        <v>100</v>
      </c>
      <c r="D135" s="95">
        <v>714335</v>
      </c>
    </row>
    <row r="136" spans="1:4" ht="32.25" thickBot="1">
      <c r="A136" s="240" t="s">
        <v>523</v>
      </c>
      <c r="B136" s="57" t="s">
        <v>539</v>
      </c>
      <c r="C136" s="238">
        <v>200</v>
      </c>
      <c r="D136" s="95">
        <v>42350</v>
      </c>
    </row>
    <row r="137" spans="1:4" ht="32.25" thickBot="1">
      <c r="A137" s="240" t="s">
        <v>524</v>
      </c>
      <c r="B137" s="57" t="s">
        <v>539</v>
      </c>
      <c r="C137" s="238">
        <v>800</v>
      </c>
      <c r="D137" s="95">
        <v>5600</v>
      </c>
    </row>
    <row r="138" spans="1:4" ht="32.25" thickBot="1">
      <c r="A138" s="250" t="s">
        <v>525</v>
      </c>
      <c r="B138" s="246" t="s">
        <v>540</v>
      </c>
      <c r="C138" s="247"/>
      <c r="D138" s="248">
        <f>D139</f>
        <v>110000</v>
      </c>
    </row>
    <row r="139" spans="1:4" ht="32.25" thickBot="1">
      <c r="A139" s="251" t="s">
        <v>526</v>
      </c>
      <c r="B139" s="246" t="s">
        <v>541</v>
      </c>
      <c r="C139" s="247"/>
      <c r="D139" s="248">
        <f>D140</f>
        <v>110000</v>
      </c>
    </row>
    <row r="140" spans="1:4" ht="32.25" thickBot="1">
      <c r="A140" s="240" t="s">
        <v>527</v>
      </c>
      <c r="B140" s="57" t="s">
        <v>542</v>
      </c>
      <c r="C140" s="238">
        <v>200</v>
      </c>
      <c r="D140" s="95">
        <v>110000</v>
      </c>
    </row>
    <row r="141" spans="1:4" ht="32.25" thickBot="1">
      <c r="A141" s="250" t="s">
        <v>528</v>
      </c>
      <c r="B141" s="246" t="s">
        <v>543</v>
      </c>
      <c r="C141" s="247"/>
      <c r="D141" s="248">
        <f>D142</f>
        <v>286000</v>
      </c>
    </row>
    <row r="142" spans="1:4" ht="32.25" thickBot="1">
      <c r="A142" s="251" t="s">
        <v>529</v>
      </c>
      <c r="B142" s="246" t="s">
        <v>544</v>
      </c>
      <c r="C142" s="247"/>
      <c r="D142" s="248">
        <f>D143</f>
        <v>286000</v>
      </c>
    </row>
    <row r="143" spans="1:4" ht="32.25" thickBot="1">
      <c r="A143" s="240" t="s">
        <v>530</v>
      </c>
      <c r="B143" s="57" t="s">
        <v>545</v>
      </c>
      <c r="C143" s="238">
        <v>200</v>
      </c>
      <c r="D143" s="95">
        <v>286000</v>
      </c>
    </row>
    <row r="144" spans="1:4" ht="16.5" thickBot="1">
      <c r="A144" s="252" t="s">
        <v>531</v>
      </c>
      <c r="B144" s="246" t="s">
        <v>546</v>
      </c>
      <c r="C144" s="247"/>
      <c r="D144" s="248">
        <f>D145+D147+D149</f>
        <v>1100000</v>
      </c>
    </row>
    <row r="145" spans="1:4" ht="32.25" thickBot="1">
      <c r="A145" s="251" t="s">
        <v>532</v>
      </c>
      <c r="B145" s="246" t="s">
        <v>547</v>
      </c>
      <c r="C145" s="247"/>
      <c r="D145" s="248">
        <f>D146</f>
        <v>420000</v>
      </c>
    </row>
    <row r="146" spans="1:4" ht="32.25" thickBot="1">
      <c r="A146" s="240" t="s">
        <v>533</v>
      </c>
      <c r="B146" s="57" t="s">
        <v>548</v>
      </c>
      <c r="C146" s="238">
        <v>200</v>
      </c>
      <c r="D146" s="95">
        <v>420000</v>
      </c>
    </row>
    <row r="147" spans="1:4" ht="48" thickBot="1">
      <c r="A147" s="251" t="s">
        <v>534</v>
      </c>
      <c r="B147" s="246" t="s">
        <v>550</v>
      </c>
      <c r="C147" s="247"/>
      <c r="D147" s="248">
        <f>D148</f>
        <v>670000</v>
      </c>
    </row>
    <row r="148" spans="1:4" ht="48" thickBot="1">
      <c r="A148" s="240" t="s">
        <v>553</v>
      </c>
      <c r="B148" s="57" t="s">
        <v>549</v>
      </c>
      <c r="C148" s="238">
        <v>200</v>
      </c>
      <c r="D148" s="95">
        <v>670000</v>
      </c>
    </row>
    <row r="149" spans="1:4" ht="32.25" thickBot="1">
      <c r="A149" s="251" t="s">
        <v>535</v>
      </c>
      <c r="B149" s="246" t="s">
        <v>551</v>
      </c>
      <c r="C149" s="247"/>
      <c r="D149" s="248">
        <f>D150</f>
        <v>10000</v>
      </c>
    </row>
    <row r="150" spans="1:4" ht="32.25" thickBot="1">
      <c r="A150" s="240" t="s">
        <v>552</v>
      </c>
      <c r="B150" s="57" t="s">
        <v>562</v>
      </c>
      <c r="C150" s="238">
        <v>200</v>
      </c>
      <c r="D150" s="236">
        <v>10000</v>
      </c>
    </row>
    <row r="151" spans="1:4" ht="32.25" thickBot="1">
      <c r="A151" s="50" t="s">
        <v>36</v>
      </c>
      <c r="B151" s="51" t="s">
        <v>338</v>
      </c>
      <c r="C151" s="56"/>
      <c r="D151" s="92">
        <f>D152+D157+D161</f>
        <v>1969467</v>
      </c>
    </row>
    <row r="152" spans="1:4" ht="16.5" thickBot="1">
      <c r="A152" s="289" t="s">
        <v>37</v>
      </c>
      <c r="B152" s="60" t="s">
        <v>339</v>
      </c>
      <c r="C152" s="56"/>
      <c r="D152" s="90">
        <f>D156+D153+D154+D155</f>
        <v>1730617</v>
      </c>
    </row>
    <row r="153" spans="1:4" ht="74.25" customHeight="1" thickBot="1">
      <c r="A153" s="290" t="s">
        <v>589</v>
      </c>
      <c r="B153" s="288" t="s">
        <v>665</v>
      </c>
      <c r="C153" s="235">
        <v>500</v>
      </c>
      <c r="D153" s="236">
        <v>78498</v>
      </c>
    </row>
    <row r="154" spans="1:4" ht="74.25" customHeight="1" thickBot="1">
      <c r="A154" s="290" t="s">
        <v>590</v>
      </c>
      <c r="B154" s="288" t="s">
        <v>666</v>
      </c>
      <c r="C154" s="235">
        <v>500</v>
      </c>
      <c r="D154" s="236">
        <v>855.26</v>
      </c>
    </row>
    <row r="155" spans="1:4" ht="48" thickBot="1">
      <c r="A155" s="233" t="s">
        <v>659</v>
      </c>
      <c r="B155" s="234" t="s">
        <v>597</v>
      </c>
      <c r="C155" s="235">
        <v>800</v>
      </c>
      <c r="D155" s="236">
        <v>1646263.74</v>
      </c>
    </row>
    <row r="156" spans="1:4" ht="33.75" customHeight="1" thickBot="1">
      <c r="A156" s="78" t="s">
        <v>611</v>
      </c>
      <c r="B156" s="57" t="s">
        <v>175</v>
      </c>
      <c r="C156" s="5">
        <v>800</v>
      </c>
      <c r="D156" s="95">
        <v>5000</v>
      </c>
    </row>
    <row r="157" spans="1:4" ht="48" thickBot="1">
      <c r="A157" s="50" t="s">
        <v>38</v>
      </c>
      <c r="B157" s="51" t="s">
        <v>340</v>
      </c>
      <c r="C157" s="56"/>
      <c r="D157" s="92">
        <f>D158</f>
        <v>238850</v>
      </c>
    </row>
    <row r="158" spans="1:4" ht="16.5" thickBot="1">
      <c r="A158" s="54" t="s">
        <v>37</v>
      </c>
      <c r="B158" s="51" t="s">
        <v>173</v>
      </c>
      <c r="C158" s="56"/>
      <c r="D158" s="90">
        <f>D159+D160</f>
        <v>238850</v>
      </c>
    </row>
    <row r="159" spans="1:4" ht="79.5" thickBot="1">
      <c r="A159" s="69" t="s">
        <v>559</v>
      </c>
      <c r="B159" s="84" t="s">
        <v>341</v>
      </c>
      <c r="C159" s="5">
        <v>100</v>
      </c>
      <c r="D159" s="95">
        <v>238850</v>
      </c>
    </row>
    <row r="160" spans="1:4" ht="48" thickBot="1">
      <c r="A160" s="10" t="s">
        <v>449</v>
      </c>
      <c r="B160" s="6" t="s">
        <v>343</v>
      </c>
      <c r="C160" s="5">
        <v>200</v>
      </c>
      <c r="D160" s="95">
        <v>0</v>
      </c>
    </row>
    <row r="161" spans="1:4" ht="48" thickBot="1">
      <c r="A161" s="85" t="s">
        <v>346</v>
      </c>
      <c r="B161" s="86" t="s">
        <v>345</v>
      </c>
      <c r="C161" s="83"/>
      <c r="D161" s="107">
        <f>D162</f>
        <v>0</v>
      </c>
    </row>
    <row r="162" spans="1:4" ht="16.5" thickBot="1">
      <c r="A162" s="87" t="s">
        <v>37</v>
      </c>
      <c r="B162" s="88" t="s">
        <v>347</v>
      </c>
      <c r="C162" s="83">
        <v>0</v>
      </c>
      <c r="D162" s="107">
        <f>D163</f>
        <v>0</v>
      </c>
    </row>
    <row r="163" spans="1:4" ht="63.75" thickBot="1">
      <c r="A163" s="89" t="s">
        <v>71</v>
      </c>
      <c r="B163" s="57" t="s">
        <v>348</v>
      </c>
      <c r="C163" s="2">
        <v>200</v>
      </c>
      <c r="D163" s="95">
        <v>0</v>
      </c>
    </row>
    <row r="164" spans="1:4" ht="16.5" thickBot="1">
      <c r="A164" s="50" t="s">
        <v>39</v>
      </c>
      <c r="B164" s="56"/>
      <c r="C164" s="56"/>
      <c r="D164" s="244">
        <f>D9+D24+D33+D53+D59+D71+D93+D112+D151+D121+D126+D132</f>
        <v>23787198.309999999</v>
      </c>
    </row>
    <row r="180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topLeftCell="A19" zoomScale="75" workbookViewId="0">
      <selection activeCell="B25" sqref="B25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83" t="s">
        <v>581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71" t="s">
        <v>652</v>
      </c>
      <c r="D4" s="371"/>
    </row>
    <row r="5" spans="1:7" ht="18" customHeight="1">
      <c r="A5" s="18"/>
      <c r="D5" s="1"/>
    </row>
    <row r="6" spans="1:7" ht="105.75" customHeight="1">
      <c r="A6" s="372" t="s">
        <v>588</v>
      </c>
      <c r="B6" s="372"/>
      <c r="C6" s="372"/>
      <c r="D6" s="372"/>
    </row>
    <row r="7" spans="1:7" ht="19.5" thickBot="1">
      <c r="A7" s="31"/>
    </row>
    <row r="8" spans="1:7" ht="32.25" customHeight="1" thickBot="1">
      <c r="A8" s="2" t="s">
        <v>9</v>
      </c>
      <c r="B8" s="2" t="s">
        <v>117</v>
      </c>
      <c r="C8" s="3" t="s">
        <v>40</v>
      </c>
      <c r="D8" s="367" t="s">
        <v>54</v>
      </c>
      <c r="E8" s="369"/>
    </row>
    <row r="9" spans="1:7" ht="32.25" customHeight="1" thickBot="1">
      <c r="A9" s="4"/>
      <c r="B9" s="2"/>
      <c r="C9" s="5"/>
      <c r="D9" s="2" t="s">
        <v>561</v>
      </c>
      <c r="E9" s="2" t="s">
        <v>591</v>
      </c>
    </row>
    <row r="10" spans="1:7" ht="95.25" thickBot="1">
      <c r="A10" s="50" t="s">
        <v>206</v>
      </c>
      <c r="B10" s="51" t="s">
        <v>221</v>
      </c>
      <c r="C10" s="52"/>
      <c r="D10" s="92">
        <f>D11+D14+D19+D22</f>
        <v>99520</v>
      </c>
      <c r="E10" s="92">
        <f>E11+E14+E19+E22</f>
        <v>99520</v>
      </c>
    </row>
    <row r="11" spans="1:7" ht="32.25" thickBot="1">
      <c r="A11" s="54" t="s">
        <v>222</v>
      </c>
      <c r="B11" s="51" t="s">
        <v>224</v>
      </c>
      <c r="C11" s="52"/>
      <c r="D11" s="53">
        <f>D12</f>
        <v>25200</v>
      </c>
      <c r="E11" s="53">
        <f>E12</f>
        <v>25200</v>
      </c>
    </row>
    <row r="12" spans="1:7" ht="32.25" thickBot="1">
      <c r="A12" s="55" t="s">
        <v>223</v>
      </c>
      <c r="B12" s="51" t="s">
        <v>226</v>
      </c>
      <c r="C12" s="56"/>
      <c r="D12" s="90">
        <f>SUM(D13)</f>
        <v>25200</v>
      </c>
      <c r="E12" s="90">
        <f>SUM(E13)</f>
        <v>25200</v>
      </c>
    </row>
    <row r="13" spans="1:7" ht="75" customHeight="1" thickBot="1">
      <c r="A13" s="8" t="s">
        <v>43</v>
      </c>
      <c r="B13" s="57" t="s">
        <v>225</v>
      </c>
      <c r="C13" s="7">
        <v>200</v>
      </c>
      <c r="D13" s="91">
        <v>25200</v>
      </c>
      <c r="E13" s="170">
        <v>25200</v>
      </c>
      <c r="G13" s="46"/>
    </row>
    <row r="14" spans="1:7" ht="32.25" thickBot="1">
      <c r="A14" s="58" t="s">
        <v>207</v>
      </c>
      <c r="B14" s="51" t="s">
        <v>169</v>
      </c>
      <c r="C14" s="59"/>
      <c r="D14" s="93">
        <f>SUM(D16:D18)</f>
        <v>68920</v>
      </c>
      <c r="E14" s="93">
        <f>SUM(E16:E18)</f>
        <v>68920</v>
      </c>
    </row>
    <row r="15" spans="1:7" ht="32.25" thickBot="1">
      <c r="A15" s="58" t="s">
        <v>234</v>
      </c>
      <c r="B15" s="60" t="s">
        <v>227</v>
      </c>
      <c r="C15" s="61"/>
      <c r="D15" s="94">
        <f>D16+D17+D18</f>
        <v>68920</v>
      </c>
      <c r="E15" s="94">
        <f>E16+E17+E18</f>
        <v>68920</v>
      </c>
    </row>
    <row r="16" spans="1:7" ht="60" customHeight="1" thickBot="1">
      <c r="A16" s="62" t="s">
        <v>44</v>
      </c>
      <c r="B16" s="63" t="s">
        <v>228</v>
      </c>
      <c r="C16" s="7">
        <v>200</v>
      </c>
      <c r="D16" s="91">
        <v>0</v>
      </c>
      <c r="E16" s="199">
        <v>0</v>
      </c>
    </row>
    <row r="17" spans="1:5" ht="58.5" customHeight="1" thickBot="1">
      <c r="A17" s="62" t="s">
        <v>45</v>
      </c>
      <c r="B17" s="57" t="s">
        <v>229</v>
      </c>
      <c r="C17" s="2">
        <v>200</v>
      </c>
      <c r="D17" s="64">
        <v>0</v>
      </c>
      <c r="E17" s="170">
        <v>0</v>
      </c>
    </row>
    <row r="18" spans="1:5" ht="79.5" thickBot="1">
      <c r="A18" s="62" t="s">
        <v>57</v>
      </c>
      <c r="B18" s="57" t="s">
        <v>230</v>
      </c>
      <c r="C18" s="2">
        <v>600</v>
      </c>
      <c r="D18" s="95">
        <v>68920</v>
      </c>
      <c r="E18" s="170">
        <v>68920</v>
      </c>
    </row>
    <row r="19" spans="1:5" ht="32.25" thickBot="1">
      <c r="A19" s="54" t="s">
        <v>208</v>
      </c>
      <c r="B19" s="51" t="s">
        <v>231</v>
      </c>
      <c r="C19" s="56"/>
      <c r="D19" s="180">
        <f>SUM(D21)</f>
        <v>5000</v>
      </c>
      <c r="E19" s="180">
        <f>SUM(E21)</f>
        <v>5000</v>
      </c>
    </row>
    <row r="20" spans="1:5" ht="48" thickBot="1">
      <c r="A20" s="54" t="s">
        <v>233</v>
      </c>
      <c r="B20" s="60" t="s">
        <v>232</v>
      </c>
      <c r="C20" s="56"/>
      <c r="D20" s="162">
        <f>D21</f>
        <v>5000</v>
      </c>
      <c r="E20" s="162">
        <f>E21</f>
        <v>5000</v>
      </c>
    </row>
    <row r="21" spans="1:5" ht="63.75" thickBot="1">
      <c r="A21" s="62" t="s">
        <v>46</v>
      </c>
      <c r="B21" s="57" t="s">
        <v>235</v>
      </c>
      <c r="C21" s="2">
        <v>200</v>
      </c>
      <c r="D21" s="96">
        <v>5000</v>
      </c>
      <c r="E21" s="170">
        <v>5000</v>
      </c>
    </row>
    <row r="22" spans="1:5" ht="63.75" thickBot="1">
      <c r="A22" s="54" t="s">
        <v>209</v>
      </c>
      <c r="B22" s="51" t="s">
        <v>236</v>
      </c>
      <c r="C22" s="56"/>
      <c r="D22" s="90">
        <f>SUM(D24)</f>
        <v>400</v>
      </c>
      <c r="E22" s="90">
        <f>SUM(E24)</f>
        <v>400</v>
      </c>
    </row>
    <row r="23" spans="1:5" ht="32.25" thickBot="1">
      <c r="A23" s="54" t="s">
        <v>237</v>
      </c>
      <c r="B23" s="60" t="s">
        <v>238</v>
      </c>
      <c r="C23" s="56"/>
      <c r="D23" s="90">
        <f>D24</f>
        <v>400</v>
      </c>
      <c r="E23" s="90">
        <f>E24</f>
        <v>400</v>
      </c>
    </row>
    <row r="24" spans="1:5" ht="64.5" customHeight="1" thickBot="1">
      <c r="A24" s="62" t="s">
        <v>48</v>
      </c>
      <c r="B24" s="57" t="s">
        <v>239</v>
      </c>
      <c r="C24" s="2">
        <v>200</v>
      </c>
      <c r="D24" s="96">
        <v>400</v>
      </c>
      <c r="E24" s="170">
        <v>400</v>
      </c>
    </row>
    <row r="25" spans="1:5" ht="48" thickBot="1">
      <c r="A25" s="50" t="s">
        <v>210</v>
      </c>
      <c r="B25" s="51" t="s">
        <v>240</v>
      </c>
      <c r="C25" s="52"/>
      <c r="D25" s="92">
        <f>D26+D31</f>
        <v>1900000</v>
      </c>
      <c r="E25" s="92">
        <f>E26+E31</f>
        <v>2200000</v>
      </c>
    </row>
    <row r="26" spans="1:5" ht="32.25" thickBot="1">
      <c r="A26" s="65" t="s">
        <v>211</v>
      </c>
      <c r="B26" s="66" t="s">
        <v>241</v>
      </c>
      <c r="C26" s="67"/>
      <c r="D26" s="97">
        <f>SUM(D28:D30)</f>
        <v>1900000</v>
      </c>
      <c r="E26" s="97">
        <f>SUM(E28:E30)</f>
        <v>2200000</v>
      </c>
    </row>
    <row r="27" spans="1:5" ht="32.25" thickBot="1">
      <c r="A27" s="68" t="s">
        <v>242</v>
      </c>
      <c r="B27" s="60" t="s">
        <v>243</v>
      </c>
      <c r="C27" s="67"/>
      <c r="D27" s="97">
        <f>D28+D29+D30</f>
        <v>1900000</v>
      </c>
      <c r="E27" s="97">
        <f>E28+E29+E30</f>
        <v>2200000</v>
      </c>
    </row>
    <row r="28" spans="1:5" ht="48" thickBot="1">
      <c r="A28" s="69" t="s">
        <v>682</v>
      </c>
      <c r="B28" s="57" t="s">
        <v>244</v>
      </c>
      <c r="C28" s="2">
        <v>200</v>
      </c>
      <c r="D28" s="96">
        <v>1900000</v>
      </c>
      <c r="E28" s="170">
        <v>2200000</v>
      </c>
    </row>
    <row r="29" spans="1:5" ht="115.5" customHeight="1" thickBot="1">
      <c r="A29" s="329" t="s">
        <v>668</v>
      </c>
      <c r="B29" s="277" t="s">
        <v>566</v>
      </c>
      <c r="C29" s="5">
        <v>200</v>
      </c>
      <c r="D29" s="95">
        <v>0</v>
      </c>
      <c r="E29" s="170">
        <v>0</v>
      </c>
    </row>
    <row r="30" spans="1:5" ht="87" customHeight="1" thickBot="1">
      <c r="A30" s="62" t="s">
        <v>49</v>
      </c>
      <c r="B30" s="63" t="s">
        <v>245</v>
      </c>
      <c r="C30" s="7">
        <v>200</v>
      </c>
      <c r="D30" s="91">
        <v>0</v>
      </c>
      <c r="E30" s="170">
        <v>0</v>
      </c>
    </row>
    <row r="31" spans="1:5" ht="32.25" thickBot="1">
      <c r="A31" s="65" t="s">
        <v>41</v>
      </c>
      <c r="B31" s="67" t="s">
        <v>247</v>
      </c>
      <c r="C31" s="67"/>
      <c r="D31" s="97">
        <f>SUM(D33)</f>
        <v>0</v>
      </c>
      <c r="E31" s="97">
        <f>SUM(E33)</f>
        <v>0</v>
      </c>
    </row>
    <row r="32" spans="1:5" ht="32.25" thickBot="1">
      <c r="A32" s="65" t="s">
        <v>246</v>
      </c>
      <c r="B32" s="60" t="s">
        <v>248</v>
      </c>
      <c r="C32" s="67"/>
      <c r="D32" s="97">
        <f>D33</f>
        <v>0</v>
      </c>
      <c r="E32" s="97">
        <f>E33</f>
        <v>0</v>
      </c>
    </row>
    <row r="33" spans="1:5" ht="48" thickBot="1">
      <c r="A33" s="62" t="s">
        <v>47</v>
      </c>
      <c r="B33" s="57" t="s">
        <v>249</v>
      </c>
      <c r="C33" s="2">
        <v>200</v>
      </c>
      <c r="D33" s="96">
        <v>0</v>
      </c>
      <c r="E33" s="170">
        <v>0</v>
      </c>
    </row>
    <row r="34" spans="1:5" ht="63.75" thickBot="1">
      <c r="A34" s="50" t="s">
        <v>42</v>
      </c>
      <c r="B34" s="51" t="s">
        <v>250</v>
      </c>
      <c r="C34" s="52"/>
      <c r="D34" s="92">
        <f>D35+D40+D45+D50</f>
        <v>619684.75</v>
      </c>
      <c r="E34" s="92">
        <f>E35+E40+E45+E50</f>
        <v>553000</v>
      </c>
    </row>
    <row r="35" spans="1:5" ht="63.75" thickBot="1">
      <c r="A35" s="54" t="s">
        <v>161</v>
      </c>
      <c r="B35" s="51" t="s">
        <v>251</v>
      </c>
      <c r="C35" s="56"/>
      <c r="D35" s="90">
        <f>D37+D38+D39</f>
        <v>0</v>
      </c>
      <c r="E35" s="90">
        <f>E37+E38+E39</f>
        <v>0</v>
      </c>
    </row>
    <row r="36" spans="1:5" ht="32.25" thickBot="1">
      <c r="A36" s="54" t="s">
        <v>252</v>
      </c>
      <c r="B36" s="60" t="s">
        <v>253</v>
      </c>
      <c r="C36" s="56"/>
      <c r="D36" s="90">
        <f>D37+D38+D39</f>
        <v>0</v>
      </c>
      <c r="E36" s="90">
        <f>E37+E38+E39</f>
        <v>0</v>
      </c>
    </row>
    <row r="37" spans="1:5" ht="95.25" thickBot="1">
      <c r="A37" s="62" t="s">
        <v>185</v>
      </c>
      <c r="B37" s="57" t="s">
        <v>196</v>
      </c>
      <c r="C37" s="5">
        <v>400</v>
      </c>
      <c r="D37" s="95">
        <v>0</v>
      </c>
      <c r="E37" s="170">
        <v>0</v>
      </c>
    </row>
    <row r="38" spans="1:5" ht="87.75" customHeight="1" thickBot="1">
      <c r="A38" s="69" t="s">
        <v>186</v>
      </c>
      <c r="B38" s="57" t="s">
        <v>187</v>
      </c>
      <c r="C38" s="5">
        <v>400</v>
      </c>
      <c r="D38" s="95">
        <v>0</v>
      </c>
      <c r="E38" s="170">
        <v>0</v>
      </c>
    </row>
    <row r="39" spans="1:5" ht="78.75" customHeight="1" thickBot="1">
      <c r="A39" s="62" t="s">
        <v>189</v>
      </c>
      <c r="B39" s="57" t="s">
        <v>188</v>
      </c>
      <c r="C39" s="2">
        <v>400</v>
      </c>
      <c r="D39" s="95">
        <v>0</v>
      </c>
      <c r="E39" s="170">
        <v>0</v>
      </c>
    </row>
    <row r="40" spans="1:5" ht="32.25" thickBot="1">
      <c r="A40" s="54" t="s">
        <v>119</v>
      </c>
      <c r="B40" s="51" t="s">
        <v>254</v>
      </c>
      <c r="C40" s="56"/>
      <c r="D40" s="90">
        <f>SUM(D42:D44)</f>
        <v>550000</v>
      </c>
      <c r="E40" s="90">
        <f>SUM(E42:E44)</f>
        <v>553000</v>
      </c>
    </row>
    <row r="41" spans="1:5" ht="32.25" thickBot="1">
      <c r="A41" s="54" t="s">
        <v>255</v>
      </c>
      <c r="B41" s="60" t="s">
        <v>256</v>
      </c>
      <c r="C41" s="56"/>
      <c r="D41" s="90">
        <f>D42+D43+D44</f>
        <v>550000</v>
      </c>
      <c r="E41" s="90">
        <f>E42+E43+E44</f>
        <v>553000</v>
      </c>
    </row>
    <row r="42" spans="1:5" ht="63.75" thickBot="1">
      <c r="A42" s="62" t="s">
        <v>58</v>
      </c>
      <c r="B42" s="57" t="s">
        <v>257</v>
      </c>
      <c r="C42" s="2">
        <v>200</v>
      </c>
      <c r="D42" s="95">
        <v>475000</v>
      </c>
      <c r="E42" s="170">
        <v>478000</v>
      </c>
    </row>
    <row r="43" spans="1:5" ht="51.75" customHeight="1" thickBot="1">
      <c r="A43" s="62" t="s">
        <v>59</v>
      </c>
      <c r="B43" s="57" t="s">
        <v>258</v>
      </c>
      <c r="C43" s="2">
        <v>200</v>
      </c>
      <c r="D43" s="95">
        <v>75000</v>
      </c>
      <c r="E43" s="170">
        <v>75000</v>
      </c>
    </row>
    <row r="44" spans="1:5" ht="95.25" thickBot="1">
      <c r="A44" s="62" t="s">
        <v>448</v>
      </c>
      <c r="B44" s="57" t="s">
        <v>165</v>
      </c>
      <c r="C44" s="5">
        <v>400</v>
      </c>
      <c r="D44" s="95">
        <v>0</v>
      </c>
      <c r="E44" s="170">
        <v>0</v>
      </c>
    </row>
    <row r="45" spans="1:5" ht="48" thickBot="1">
      <c r="A45" s="65" t="s">
        <v>120</v>
      </c>
      <c r="B45" s="51" t="s">
        <v>259</v>
      </c>
      <c r="C45" s="67"/>
      <c r="D45" s="97">
        <f>SUM(D47:D49)</f>
        <v>0</v>
      </c>
      <c r="E45" s="97">
        <f>SUM(E47:E49)</f>
        <v>0</v>
      </c>
    </row>
    <row r="46" spans="1:5" ht="32.25" thickBot="1">
      <c r="A46" s="65" t="s">
        <v>261</v>
      </c>
      <c r="B46" s="60" t="s">
        <v>260</v>
      </c>
      <c r="C46" s="67"/>
      <c r="D46" s="97">
        <f>(D47+D48+D49)</f>
        <v>0</v>
      </c>
      <c r="E46" s="97">
        <f>(E47+E48+E49)</f>
        <v>0</v>
      </c>
    </row>
    <row r="47" spans="1:5" ht="60.75" customHeight="1" thickBot="1">
      <c r="A47" s="62" t="s">
        <v>60</v>
      </c>
      <c r="B47" s="57" t="s">
        <v>262</v>
      </c>
      <c r="C47" s="7">
        <v>200</v>
      </c>
      <c r="D47" s="91">
        <v>0</v>
      </c>
      <c r="E47" s="170">
        <v>0</v>
      </c>
    </row>
    <row r="48" spans="1:5" ht="63.75" thickBot="1">
      <c r="A48" s="62" t="s">
        <v>402</v>
      </c>
      <c r="B48" s="57" t="s">
        <v>344</v>
      </c>
      <c r="C48" s="7">
        <v>200</v>
      </c>
      <c r="D48" s="91">
        <v>0</v>
      </c>
      <c r="E48" s="170">
        <v>0</v>
      </c>
    </row>
    <row r="49" spans="1:5" ht="70.5" customHeight="1" thickBot="1">
      <c r="A49" s="69" t="s">
        <v>61</v>
      </c>
      <c r="B49" s="57" t="s">
        <v>263</v>
      </c>
      <c r="C49" s="2">
        <v>200</v>
      </c>
      <c r="D49" s="96">
        <v>0</v>
      </c>
      <c r="E49" s="111">
        <v>0</v>
      </c>
    </row>
    <row r="50" spans="1:5" ht="34.5" customHeight="1" thickBot="1">
      <c r="A50" s="54" t="s">
        <v>205</v>
      </c>
      <c r="B50" s="51" t="s">
        <v>264</v>
      </c>
      <c r="C50" s="56"/>
      <c r="D50" s="90">
        <f>SUM(D52:D54)</f>
        <v>69684.75</v>
      </c>
      <c r="E50" s="90">
        <f>SUM(E52:E54)</f>
        <v>0</v>
      </c>
    </row>
    <row r="51" spans="1:5" ht="48.75" customHeight="1" thickBot="1">
      <c r="A51" s="54" t="s">
        <v>265</v>
      </c>
      <c r="B51" s="60" t="s">
        <v>266</v>
      </c>
      <c r="C51" s="56"/>
      <c r="D51" s="90">
        <f>D52+D53+D54</f>
        <v>69684.75</v>
      </c>
      <c r="E51" s="90">
        <f>E52+E53+E54</f>
        <v>0</v>
      </c>
    </row>
    <row r="52" spans="1:5" ht="69" customHeight="1" thickBot="1">
      <c r="A52" s="62" t="s">
        <v>445</v>
      </c>
      <c r="B52" s="57" t="s">
        <v>446</v>
      </c>
      <c r="C52" s="2">
        <v>200</v>
      </c>
      <c r="D52" s="19">
        <v>0</v>
      </c>
      <c r="E52" s="111">
        <v>0</v>
      </c>
    </row>
    <row r="53" spans="1:5" ht="48" thickBot="1">
      <c r="A53" s="62" t="s">
        <v>63</v>
      </c>
      <c r="B53" s="57" t="s">
        <v>268</v>
      </c>
      <c r="C53" s="2">
        <v>800</v>
      </c>
      <c r="D53" s="95">
        <v>0</v>
      </c>
      <c r="E53" s="111">
        <v>0</v>
      </c>
    </row>
    <row r="54" spans="1:5" ht="98.25" customHeight="1" thickBot="1">
      <c r="A54" s="181" t="s">
        <v>621</v>
      </c>
      <c r="B54" s="57" t="s">
        <v>504</v>
      </c>
      <c r="C54" s="2">
        <v>500</v>
      </c>
      <c r="D54" s="95">
        <v>69684.75</v>
      </c>
      <c r="E54" s="170">
        <v>0</v>
      </c>
    </row>
    <row r="55" spans="1:5" ht="68.25" customHeight="1" thickBot="1">
      <c r="A55" s="71" t="s">
        <v>625</v>
      </c>
      <c r="B55" s="51" t="s">
        <v>269</v>
      </c>
      <c r="C55" s="52"/>
      <c r="D55" s="92">
        <f>D56</f>
        <v>10000</v>
      </c>
      <c r="E55" s="92">
        <f>E56</f>
        <v>15000</v>
      </c>
    </row>
    <row r="56" spans="1:5" ht="48" thickBot="1">
      <c r="A56" s="68" t="s">
        <v>220</v>
      </c>
      <c r="B56" s="51" t="s">
        <v>270</v>
      </c>
      <c r="C56" s="72"/>
      <c r="D56" s="98">
        <f>SUM(D58:D60)</f>
        <v>10000</v>
      </c>
      <c r="E56" s="98">
        <f>SUM(E58:E60)</f>
        <v>15000</v>
      </c>
    </row>
    <row r="57" spans="1:5" ht="32.25" thickBot="1">
      <c r="A57" s="54" t="s">
        <v>271</v>
      </c>
      <c r="B57" s="60" t="s">
        <v>272</v>
      </c>
      <c r="C57" s="72"/>
      <c r="D57" s="90">
        <f>D58+D59+D60</f>
        <v>10000</v>
      </c>
      <c r="E57" s="90">
        <f>E58+E59+E60</f>
        <v>15000</v>
      </c>
    </row>
    <row r="58" spans="1:5" ht="63.75" thickBot="1">
      <c r="A58" s="62" t="s">
        <v>64</v>
      </c>
      <c r="B58" s="57" t="s">
        <v>273</v>
      </c>
      <c r="C58" s="2">
        <v>200</v>
      </c>
      <c r="D58" s="19">
        <v>0</v>
      </c>
      <c r="E58" s="170">
        <v>0</v>
      </c>
    </row>
    <row r="59" spans="1:5" ht="63.75" thickBot="1">
      <c r="A59" s="69" t="s">
        <v>65</v>
      </c>
      <c r="B59" s="57" t="s">
        <v>274</v>
      </c>
      <c r="C59" s="2">
        <v>200</v>
      </c>
      <c r="D59" s="64">
        <v>10000</v>
      </c>
      <c r="E59" s="170">
        <v>15000</v>
      </c>
    </row>
    <row r="60" spans="1:5" ht="48" thickBot="1">
      <c r="A60" s="62" t="s">
        <v>66</v>
      </c>
      <c r="B60" s="57" t="s">
        <v>275</v>
      </c>
      <c r="C60" s="2">
        <v>200</v>
      </c>
      <c r="D60" s="95">
        <v>0</v>
      </c>
      <c r="E60" s="111">
        <v>0</v>
      </c>
    </row>
    <row r="61" spans="1:5" ht="48" thickBot="1">
      <c r="A61" s="50" t="s">
        <v>137</v>
      </c>
      <c r="B61" s="51" t="s">
        <v>276</v>
      </c>
      <c r="C61" s="52"/>
      <c r="D61" s="92">
        <f>D62+D66+D69</f>
        <v>1969585.94</v>
      </c>
      <c r="E61" s="92">
        <f>E62+E66+E69</f>
        <v>1961223.64</v>
      </c>
    </row>
    <row r="62" spans="1:5" ht="48" thickBot="1">
      <c r="A62" s="65" t="s">
        <v>138</v>
      </c>
      <c r="B62" s="51" t="s">
        <v>277</v>
      </c>
      <c r="C62" s="67"/>
      <c r="D62" s="99">
        <f>SUM(D64:D65)</f>
        <v>1919585.94</v>
      </c>
      <c r="E62" s="99">
        <f>SUM(E64:E65)</f>
        <v>1911223.64</v>
      </c>
    </row>
    <row r="63" spans="1:5" ht="16.5" thickBot="1">
      <c r="A63" s="68" t="s">
        <v>278</v>
      </c>
      <c r="B63" s="60" t="s">
        <v>279</v>
      </c>
      <c r="C63" s="67"/>
      <c r="D63" s="99">
        <f>D64+D65</f>
        <v>1919585.94</v>
      </c>
      <c r="E63" s="99">
        <f>E64+E65</f>
        <v>1911223.64</v>
      </c>
    </row>
    <row r="64" spans="1:5" s="44" customFormat="1" ht="48" thickBot="1">
      <c r="A64" s="62" t="s">
        <v>67</v>
      </c>
      <c r="B64" s="57" t="s">
        <v>280</v>
      </c>
      <c r="C64" s="73">
        <v>200</v>
      </c>
      <c r="D64" s="100">
        <v>1743210.18</v>
      </c>
      <c r="E64" s="200">
        <v>1691223.64</v>
      </c>
    </row>
    <row r="65" spans="1:5" s="44" customFormat="1" ht="63.75" customHeight="1" thickBot="1">
      <c r="A65" s="62" t="s">
        <v>68</v>
      </c>
      <c r="B65" s="57" t="s">
        <v>281</v>
      </c>
      <c r="C65" s="73">
        <v>200</v>
      </c>
      <c r="D65" s="101">
        <v>176375.76</v>
      </c>
      <c r="E65" s="200">
        <v>220000</v>
      </c>
    </row>
    <row r="66" spans="1:5" ht="48" thickBot="1">
      <c r="A66" s="189" t="s">
        <v>12</v>
      </c>
      <c r="B66" s="184" t="s">
        <v>282</v>
      </c>
      <c r="C66" s="83"/>
      <c r="D66" s="195">
        <f>D67</f>
        <v>50000</v>
      </c>
      <c r="E66" s="197">
        <f>E67</f>
        <v>50000</v>
      </c>
    </row>
    <row r="67" spans="1:5" ht="32.25" thickBot="1">
      <c r="A67" s="196" t="s">
        <v>283</v>
      </c>
      <c r="B67" s="82" t="s">
        <v>170</v>
      </c>
      <c r="C67" s="176"/>
      <c r="D67" s="194">
        <f>D68</f>
        <v>50000</v>
      </c>
      <c r="E67" s="194">
        <f>E68</f>
        <v>50000</v>
      </c>
    </row>
    <row r="68" spans="1:5" ht="48" thickBot="1">
      <c r="A68" s="69" t="s">
        <v>69</v>
      </c>
      <c r="B68" s="57" t="s">
        <v>360</v>
      </c>
      <c r="C68" s="75"/>
      <c r="D68" s="104">
        <v>50000</v>
      </c>
      <c r="E68" s="170">
        <v>50000</v>
      </c>
    </row>
    <row r="69" spans="1:5" ht="32.25" thickBot="1">
      <c r="A69" s="175" t="s">
        <v>13</v>
      </c>
      <c r="B69" s="184" t="s">
        <v>284</v>
      </c>
      <c r="C69" s="176"/>
      <c r="D69" s="194">
        <f>SUM(D71)</f>
        <v>0</v>
      </c>
      <c r="E69" s="197">
        <f>E70</f>
        <v>0</v>
      </c>
    </row>
    <row r="70" spans="1:5" ht="16.5" thickBot="1">
      <c r="A70" s="175" t="s">
        <v>285</v>
      </c>
      <c r="B70" s="82" t="s">
        <v>286</v>
      </c>
      <c r="C70" s="176"/>
      <c r="D70" s="194">
        <f>D71</f>
        <v>0</v>
      </c>
      <c r="E70" s="197">
        <f>E71</f>
        <v>0</v>
      </c>
    </row>
    <row r="71" spans="1:5" ht="63.75" thickBot="1">
      <c r="A71" s="62" t="s">
        <v>70</v>
      </c>
      <c r="B71" s="57" t="s">
        <v>287</v>
      </c>
      <c r="C71" s="2">
        <v>200</v>
      </c>
      <c r="D71" s="96">
        <v>0</v>
      </c>
      <c r="E71" s="170">
        <v>0</v>
      </c>
    </row>
    <row r="72" spans="1:5" ht="48" thickBot="1">
      <c r="A72" s="192" t="s">
        <v>14</v>
      </c>
      <c r="B72" s="184" t="s">
        <v>288</v>
      </c>
      <c r="C72" s="188"/>
      <c r="D72" s="185">
        <f>D73+D80+D87+D90</f>
        <v>3899712</v>
      </c>
      <c r="E72" s="185">
        <f>E73+E80+E87+E90</f>
        <v>3852529</v>
      </c>
    </row>
    <row r="73" spans="1:5" ht="48" thickBot="1">
      <c r="A73" s="189" t="s">
        <v>15</v>
      </c>
      <c r="B73" s="184" t="s">
        <v>289</v>
      </c>
      <c r="C73" s="83"/>
      <c r="D73" s="193">
        <f>SUM(D75:D79)</f>
        <v>3414552</v>
      </c>
      <c r="E73" s="193">
        <f>SUM(E75:E79)</f>
        <v>3364552</v>
      </c>
    </row>
    <row r="74" spans="1:5" ht="23.25" customHeight="1" thickBot="1">
      <c r="A74" s="175" t="s">
        <v>291</v>
      </c>
      <c r="B74" s="82" t="s">
        <v>290</v>
      </c>
      <c r="C74" s="176"/>
      <c r="D74" s="187">
        <f>D75+D76+D77+D78+D79</f>
        <v>3414552</v>
      </c>
      <c r="E74" s="187">
        <f>E75+E76+E77+E78+E79</f>
        <v>3364552</v>
      </c>
    </row>
    <row r="75" spans="1:5" ht="92.25" customHeight="1" thickBot="1">
      <c r="A75" s="77" t="s">
        <v>293</v>
      </c>
      <c r="B75" s="57" t="s">
        <v>292</v>
      </c>
      <c r="C75" s="5">
        <v>100</v>
      </c>
      <c r="D75" s="95">
        <v>2364552</v>
      </c>
      <c r="E75" s="170">
        <v>2364552</v>
      </c>
    </row>
    <row r="76" spans="1:5" ht="127.5" customHeight="1" thickBot="1">
      <c r="A76" s="330" t="s">
        <v>664</v>
      </c>
      <c r="B76" s="57" t="s">
        <v>569</v>
      </c>
      <c r="C76" s="5">
        <v>100</v>
      </c>
      <c r="D76" s="95">
        <v>0</v>
      </c>
      <c r="E76" s="170">
        <v>0</v>
      </c>
    </row>
    <row r="77" spans="1:5" ht="142.5" thickBot="1">
      <c r="A77" s="69" t="s">
        <v>294</v>
      </c>
      <c r="B77" s="57" t="s">
        <v>164</v>
      </c>
      <c r="C77" s="5">
        <v>100</v>
      </c>
      <c r="D77" s="95">
        <v>0</v>
      </c>
      <c r="E77" s="170">
        <v>0</v>
      </c>
    </row>
    <row r="78" spans="1:5" ht="48" thickBot="1">
      <c r="A78" s="10" t="s">
        <v>295</v>
      </c>
      <c r="B78" s="57" t="s">
        <v>292</v>
      </c>
      <c r="C78" s="5">
        <v>200</v>
      </c>
      <c r="D78" s="95">
        <v>950000</v>
      </c>
      <c r="E78" s="170">
        <v>900000</v>
      </c>
    </row>
    <row r="79" spans="1:5" ht="32.25" thickBot="1">
      <c r="A79" s="9" t="s">
        <v>296</v>
      </c>
      <c r="B79" s="57" t="s">
        <v>292</v>
      </c>
      <c r="C79" s="5">
        <v>800</v>
      </c>
      <c r="D79" s="95">
        <v>100000</v>
      </c>
      <c r="E79" s="170">
        <v>100000</v>
      </c>
    </row>
    <row r="80" spans="1:5" ht="32.25" thickBot="1">
      <c r="A80" s="175" t="s">
        <v>146</v>
      </c>
      <c r="B80" s="184" t="s">
        <v>298</v>
      </c>
      <c r="C80" s="176"/>
      <c r="D80" s="107">
        <f>D81</f>
        <v>465160</v>
      </c>
      <c r="E80" s="197">
        <f>E81</f>
        <v>465977</v>
      </c>
    </row>
    <row r="81" spans="1:5" ht="32.25" thickBot="1">
      <c r="A81" s="175" t="s">
        <v>297</v>
      </c>
      <c r="B81" s="82" t="s">
        <v>299</v>
      </c>
      <c r="C81" s="176"/>
      <c r="D81" s="107">
        <f>D82+D83+D84+D85+D86</f>
        <v>465160</v>
      </c>
      <c r="E81" s="197">
        <f>E82+E83+E84+E85+E86</f>
        <v>465977</v>
      </c>
    </row>
    <row r="82" spans="1:5" ht="95.25" thickBot="1">
      <c r="A82" s="9" t="s">
        <v>301</v>
      </c>
      <c r="B82" s="57" t="s">
        <v>300</v>
      </c>
      <c r="C82" s="2">
        <v>100</v>
      </c>
      <c r="D82" s="95">
        <v>430939</v>
      </c>
      <c r="E82" s="170">
        <v>430939</v>
      </c>
    </row>
    <row r="83" spans="1:5" ht="126" customHeight="1" thickBot="1">
      <c r="A83" s="331" t="s">
        <v>664</v>
      </c>
      <c r="B83" s="57" t="s">
        <v>570</v>
      </c>
      <c r="C83" s="5">
        <v>100</v>
      </c>
      <c r="D83" s="95">
        <v>0</v>
      </c>
      <c r="E83" s="170">
        <v>0</v>
      </c>
    </row>
    <row r="84" spans="1:5" ht="142.5" thickBot="1">
      <c r="A84" s="9" t="s">
        <v>302</v>
      </c>
      <c r="B84" s="2" t="s">
        <v>171</v>
      </c>
      <c r="C84" s="5">
        <v>100</v>
      </c>
      <c r="D84" s="95">
        <v>0</v>
      </c>
      <c r="E84" s="170">
        <v>0</v>
      </c>
    </row>
    <row r="85" spans="1:5" ht="33.75" customHeight="1" thickBot="1">
      <c r="A85" s="10" t="s">
        <v>303</v>
      </c>
      <c r="B85" s="63" t="s">
        <v>300</v>
      </c>
      <c r="C85" s="7">
        <v>200</v>
      </c>
      <c r="D85" s="91">
        <v>19251</v>
      </c>
      <c r="E85" s="170">
        <v>20261</v>
      </c>
    </row>
    <row r="86" spans="1:5" ht="111" customHeight="1" thickBot="1">
      <c r="A86" s="342" t="s">
        <v>681</v>
      </c>
      <c r="B86" s="57" t="s">
        <v>680</v>
      </c>
      <c r="C86" s="7">
        <v>200</v>
      </c>
      <c r="D86" s="91">
        <v>14970</v>
      </c>
      <c r="E86" s="170">
        <v>14777</v>
      </c>
    </row>
    <row r="87" spans="1:5" ht="48" thickBot="1">
      <c r="A87" s="189" t="s">
        <v>147</v>
      </c>
      <c r="B87" s="184" t="s">
        <v>304</v>
      </c>
      <c r="C87" s="190"/>
      <c r="D87" s="191">
        <f>SUM(D89)</f>
        <v>15000</v>
      </c>
      <c r="E87" s="182">
        <f>E88</f>
        <v>17000</v>
      </c>
    </row>
    <row r="88" spans="1:5" ht="32.25" thickBot="1">
      <c r="A88" s="175" t="s">
        <v>305</v>
      </c>
      <c r="B88" s="82" t="s">
        <v>306</v>
      </c>
      <c r="C88" s="176"/>
      <c r="D88" s="107">
        <f>D89</f>
        <v>15000</v>
      </c>
      <c r="E88" s="182">
        <f>E89</f>
        <v>17000</v>
      </c>
    </row>
    <row r="89" spans="1:5" ht="79.5" thickBot="1">
      <c r="A89" s="9" t="s">
        <v>307</v>
      </c>
      <c r="B89" s="57" t="s">
        <v>308</v>
      </c>
      <c r="C89" s="5">
        <v>200</v>
      </c>
      <c r="D89" s="95">
        <v>15000</v>
      </c>
      <c r="E89" s="170">
        <v>17000</v>
      </c>
    </row>
    <row r="90" spans="1:5" ht="32.25" thickBot="1">
      <c r="A90" s="175" t="s">
        <v>382</v>
      </c>
      <c r="B90" s="82" t="s">
        <v>386</v>
      </c>
      <c r="C90" s="176"/>
      <c r="D90" s="107">
        <f>D91</f>
        <v>5000</v>
      </c>
      <c r="E90" s="107">
        <f>E91</f>
        <v>5000</v>
      </c>
    </row>
    <row r="91" spans="1:5" ht="32.25" thickBot="1">
      <c r="A91" s="175" t="s">
        <v>383</v>
      </c>
      <c r="B91" s="82" t="s">
        <v>397</v>
      </c>
      <c r="C91" s="176"/>
      <c r="D91" s="107">
        <f>D92</f>
        <v>5000</v>
      </c>
      <c r="E91" s="107">
        <f>E92</f>
        <v>5000</v>
      </c>
    </row>
    <row r="92" spans="1:5" ht="32.25" thickBot="1">
      <c r="A92" s="9" t="s">
        <v>384</v>
      </c>
      <c r="B92" s="57" t="s">
        <v>385</v>
      </c>
      <c r="C92" s="5">
        <v>200</v>
      </c>
      <c r="D92" s="95">
        <v>5000</v>
      </c>
      <c r="E92" s="170">
        <v>5000</v>
      </c>
    </row>
    <row r="93" spans="1:5" ht="48" thickBot="1">
      <c r="A93" s="183" t="s">
        <v>148</v>
      </c>
      <c r="B93" s="184" t="s">
        <v>309</v>
      </c>
      <c r="C93" s="188"/>
      <c r="D93" s="185">
        <f>D94+D106</f>
        <v>5235658</v>
      </c>
      <c r="E93" s="197">
        <f>E94+E106</f>
        <v>5256658</v>
      </c>
    </row>
    <row r="94" spans="1:5" ht="48" thickBot="1">
      <c r="A94" s="175" t="s">
        <v>149</v>
      </c>
      <c r="B94" s="184" t="s">
        <v>310</v>
      </c>
      <c r="C94" s="176"/>
      <c r="D94" s="107">
        <f>SUM(D96:D105)</f>
        <v>5221658</v>
      </c>
      <c r="E94" s="197">
        <f>E95</f>
        <v>5242658</v>
      </c>
    </row>
    <row r="95" spans="1:5" ht="32.25" thickBot="1">
      <c r="A95" s="175" t="s">
        <v>311</v>
      </c>
      <c r="B95" s="82" t="s">
        <v>312</v>
      </c>
      <c r="C95" s="176"/>
      <c r="D95" s="197">
        <f>D96+D97+D98+D99+D100+D103+D105+D101+D102+D104</f>
        <v>5221658</v>
      </c>
      <c r="E95" s="197">
        <f>E96+E97+E98+E99+E100+E103+E105+E101+E102+E104</f>
        <v>5242658</v>
      </c>
    </row>
    <row r="96" spans="1:5" ht="81" customHeight="1" thickBot="1">
      <c r="A96" s="9" t="s">
        <v>314</v>
      </c>
      <c r="B96" s="57" t="s">
        <v>313</v>
      </c>
      <c r="C96" s="2">
        <v>100</v>
      </c>
      <c r="D96" s="95">
        <v>3073386</v>
      </c>
      <c r="E96" s="170">
        <v>3073386</v>
      </c>
    </row>
    <row r="97" spans="1:5" ht="65.25" customHeight="1" thickBot="1">
      <c r="A97" s="9" t="s">
        <v>316</v>
      </c>
      <c r="B97" s="5" t="s">
        <v>315</v>
      </c>
      <c r="C97" s="5">
        <v>200</v>
      </c>
      <c r="D97" s="95">
        <v>250000</v>
      </c>
      <c r="E97" s="170">
        <v>240000</v>
      </c>
    </row>
    <row r="98" spans="1:5" ht="48" customHeight="1" thickBot="1">
      <c r="A98" s="9" t="s">
        <v>317</v>
      </c>
      <c r="B98" s="5" t="s">
        <v>315</v>
      </c>
      <c r="C98" s="5">
        <v>800</v>
      </c>
      <c r="D98" s="95">
        <v>10000</v>
      </c>
      <c r="E98" s="170">
        <v>10000</v>
      </c>
    </row>
    <row r="99" spans="1:5" ht="90" customHeight="1" thickBot="1">
      <c r="A99" s="9" t="s">
        <v>166</v>
      </c>
      <c r="B99" s="63" t="s">
        <v>318</v>
      </c>
      <c r="C99" s="2">
        <v>100</v>
      </c>
      <c r="D99" s="95">
        <v>1011192</v>
      </c>
      <c r="E99" s="111">
        <v>1011192</v>
      </c>
    </row>
    <row r="100" spans="1:5" ht="79.5" thickBot="1">
      <c r="A100" s="279" t="s">
        <v>320</v>
      </c>
      <c r="B100" s="57" t="s">
        <v>319</v>
      </c>
      <c r="C100" s="5">
        <v>200</v>
      </c>
      <c r="D100" s="95">
        <v>250000</v>
      </c>
      <c r="E100" s="170">
        <v>255000</v>
      </c>
    </row>
    <row r="101" spans="1:5" ht="32.25" thickBot="1">
      <c r="A101" s="209" t="s">
        <v>409</v>
      </c>
      <c r="B101" s="57" t="s">
        <v>410</v>
      </c>
      <c r="C101" s="5">
        <v>200</v>
      </c>
      <c r="D101" s="95">
        <v>67000</v>
      </c>
      <c r="E101" s="170">
        <v>67000</v>
      </c>
    </row>
    <row r="102" spans="1:5" ht="32.25" thickBot="1">
      <c r="A102" s="209" t="s">
        <v>199</v>
      </c>
      <c r="B102" s="57" t="s">
        <v>444</v>
      </c>
      <c r="C102" s="5">
        <v>200</v>
      </c>
      <c r="D102" s="95">
        <v>320000</v>
      </c>
      <c r="E102" s="170">
        <v>325000</v>
      </c>
    </row>
    <row r="103" spans="1:5" ht="63.75" thickBot="1">
      <c r="A103" s="9" t="s">
        <v>322</v>
      </c>
      <c r="B103" s="57" t="s">
        <v>411</v>
      </c>
      <c r="C103" s="5">
        <v>200</v>
      </c>
      <c r="D103" s="95">
        <v>39000</v>
      </c>
      <c r="E103" s="170">
        <v>40000</v>
      </c>
    </row>
    <row r="104" spans="1:5" ht="87.75" customHeight="1" thickBot="1">
      <c r="A104" s="223" t="s">
        <v>485</v>
      </c>
      <c r="B104" s="57" t="s">
        <v>487</v>
      </c>
      <c r="C104" s="224">
        <v>200</v>
      </c>
      <c r="D104" s="95">
        <v>1080</v>
      </c>
      <c r="E104" s="170">
        <v>1080</v>
      </c>
    </row>
    <row r="105" spans="1:5" ht="79.5" thickBot="1">
      <c r="A105" s="223" t="s">
        <v>324</v>
      </c>
      <c r="B105" s="57" t="s">
        <v>323</v>
      </c>
      <c r="C105" s="5">
        <v>300</v>
      </c>
      <c r="D105" s="95">
        <v>200000</v>
      </c>
      <c r="E105" s="170">
        <v>220000</v>
      </c>
    </row>
    <row r="106" spans="1:5" ht="16.5" thickBot="1">
      <c r="A106" s="175" t="s">
        <v>150</v>
      </c>
      <c r="B106" s="184" t="s">
        <v>326</v>
      </c>
      <c r="C106" s="176"/>
      <c r="D106" s="107">
        <f>D107</f>
        <v>14000</v>
      </c>
      <c r="E106" s="182">
        <f>E107</f>
        <v>14000</v>
      </c>
    </row>
    <row r="107" spans="1:5" ht="32.25" thickBot="1">
      <c r="A107" s="175" t="s">
        <v>325</v>
      </c>
      <c r="B107" s="184" t="s">
        <v>327</v>
      </c>
      <c r="C107" s="176"/>
      <c r="D107" s="107">
        <f>D108+ D109 +D110</f>
        <v>14000</v>
      </c>
      <c r="E107" s="182">
        <f>E108+E109+E110</f>
        <v>14000</v>
      </c>
    </row>
    <row r="108" spans="1:5" ht="63.75" thickBot="1">
      <c r="A108" s="9" t="s">
        <v>329</v>
      </c>
      <c r="B108" s="57" t="s">
        <v>328</v>
      </c>
      <c r="C108" s="5">
        <v>200</v>
      </c>
      <c r="D108" s="95">
        <v>5000</v>
      </c>
      <c r="E108" s="170">
        <v>5000</v>
      </c>
    </row>
    <row r="109" spans="1:5" ht="59.25" customHeight="1" thickBot="1">
      <c r="A109" s="79" t="s">
        <v>193</v>
      </c>
      <c r="B109" s="57" t="s">
        <v>194</v>
      </c>
      <c r="C109" s="6">
        <v>100</v>
      </c>
      <c r="D109" s="95">
        <v>0</v>
      </c>
      <c r="E109" s="170">
        <v>0</v>
      </c>
    </row>
    <row r="110" spans="1:5" ht="48" thickBot="1">
      <c r="A110" s="79" t="s">
        <v>331</v>
      </c>
      <c r="B110" s="57" t="s">
        <v>330</v>
      </c>
      <c r="C110" s="6">
        <v>800</v>
      </c>
      <c r="D110" s="95">
        <v>9000</v>
      </c>
      <c r="E110" s="170">
        <v>9000</v>
      </c>
    </row>
    <row r="111" spans="1:5" ht="32.25" thickBot="1">
      <c r="A111" s="186" t="s">
        <v>332</v>
      </c>
      <c r="B111" s="184" t="s">
        <v>333</v>
      </c>
      <c r="C111" s="83"/>
      <c r="D111" s="187">
        <f t="shared" ref="D111:E113" si="0">D112</f>
        <v>0</v>
      </c>
      <c r="E111" s="197">
        <f t="shared" si="0"/>
        <v>0</v>
      </c>
    </row>
    <row r="112" spans="1:5" ht="32.25" thickBot="1">
      <c r="A112" s="186" t="s">
        <v>335</v>
      </c>
      <c r="B112" s="184" t="s">
        <v>334</v>
      </c>
      <c r="C112" s="83"/>
      <c r="D112" s="107">
        <f t="shared" si="0"/>
        <v>0</v>
      </c>
      <c r="E112" s="197">
        <f t="shared" si="0"/>
        <v>0</v>
      </c>
    </row>
    <row r="113" spans="1:15" s="47" customFormat="1" ht="32.25" thickBot="1">
      <c r="A113" s="81" t="s">
        <v>337</v>
      </c>
      <c r="B113" s="82" t="s">
        <v>336</v>
      </c>
      <c r="C113" s="83"/>
      <c r="D113" s="107">
        <f t="shared" si="0"/>
        <v>0</v>
      </c>
      <c r="E113" s="197">
        <f t="shared" si="0"/>
        <v>0</v>
      </c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</row>
    <row r="114" spans="1:15" ht="48" thickBot="1">
      <c r="A114" s="69" t="s">
        <v>72</v>
      </c>
      <c r="B114" s="57" t="s">
        <v>172</v>
      </c>
      <c r="C114" s="2">
        <v>800</v>
      </c>
      <c r="D114" s="95">
        <v>0</v>
      </c>
      <c r="E114" s="170">
        <v>0</v>
      </c>
    </row>
    <row r="115" spans="1:15" ht="32.25" thickBot="1">
      <c r="A115" s="198" t="s">
        <v>388</v>
      </c>
      <c r="B115" s="184" t="s">
        <v>392</v>
      </c>
      <c r="C115" s="188"/>
      <c r="D115" s="185">
        <f t="shared" ref="D115:E117" si="1">D116</f>
        <v>0</v>
      </c>
      <c r="E115" s="185">
        <f t="shared" si="1"/>
        <v>0</v>
      </c>
    </row>
    <row r="116" spans="1:15" ht="32.25" thickBot="1">
      <c r="A116" s="178" t="s">
        <v>389</v>
      </c>
      <c r="B116" s="82" t="s">
        <v>393</v>
      </c>
      <c r="C116" s="176"/>
      <c r="D116" s="107">
        <f t="shared" si="1"/>
        <v>0</v>
      </c>
      <c r="E116" s="107">
        <f t="shared" si="1"/>
        <v>0</v>
      </c>
    </row>
    <row r="117" spans="1:15" ht="16.5" thickBot="1">
      <c r="A117" s="178" t="s">
        <v>390</v>
      </c>
      <c r="B117" s="82" t="s">
        <v>394</v>
      </c>
      <c r="C117" s="176"/>
      <c r="D117" s="107">
        <f t="shared" si="1"/>
        <v>0</v>
      </c>
      <c r="E117" s="107">
        <f t="shared" si="1"/>
        <v>0</v>
      </c>
    </row>
    <row r="118" spans="1:15" ht="32.25" thickBot="1">
      <c r="A118" s="177" t="s">
        <v>396</v>
      </c>
      <c r="B118" s="57" t="s">
        <v>395</v>
      </c>
      <c r="C118" s="5">
        <v>200</v>
      </c>
      <c r="D118" s="95">
        <v>0</v>
      </c>
      <c r="E118" s="170">
        <v>0</v>
      </c>
    </row>
    <row r="119" spans="1:15" ht="54.75" customHeight="1" thickBot="1">
      <c r="A119" s="241" t="s">
        <v>560</v>
      </c>
      <c r="B119" s="246" t="s">
        <v>427</v>
      </c>
      <c r="C119" s="247"/>
      <c r="D119" s="248">
        <f t="shared" ref="D119:E121" si="2">D120</f>
        <v>0</v>
      </c>
      <c r="E119" s="248">
        <f t="shared" si="2"/>
        <v>0</v>
      </c>
    </row>
    <row r="120" spans="1:15" ht="37.5" customHeight="1" thickBot="1">
      <c r="A120" s="241" t="s">
        <v>428</v>
      </c>
      <c r="B120" s="246" t="s">
        <v>429</v>
      </c>
      <c r="C120" s="247"/>
      <c r="D120" s="248">
        <f t="shared" si="2"/>
        <v>0</v>
      </c>
      <c r="E120" s="248">
        <f t="shared" si="2"/>
        <v>0</v>
      </c>
    </row>
    <row r="121" spans="1:15" ht="32.25" customHeight="1" thickBot="1">
      <c r="A121" s="259" t="s">
        <v>430</v>
      </c>
      <c r="B121" s="246" t="s">
        <v>431</v>
      </c>
      <c r="C121" s="247"/>
      <c r="D121" s="248">
        <f t="shared" si="2"/>
        <v>0</v>
      </c>
      <c r="E121" s="248">
        <f t="shared" si="2"/>
        <v>0</v>
      </c>
    </row>
    <row r="122" spans="1:15" ht="39" customHeight="1" thickBot="1">
      <c r="A122" s="177" t="s">
        <v>500</v>
      </c>
      <c r="B122" s="57" t="s">
        <v>501</v>
      </c>
      <c r="C122" s="258">
        <v>200</v>
      </c>
      <c r="D122" s="95">
        <v>0</v>
      </c>
      <c r="E122" s="170"/>
    </row>
    <row r="123" spans="1:15" ht="71.25" customHeight="1" thickBot="1">
      <c r="A123" s="241" t="s">
        <v>519</v>
      </c>
      <c r="B123" s="242" t="s">
        <v>536</v>
      </c>
      <c r="C123" s="243"/>
      <c r="D123" s="244">
        <f>D124+D129+D132+D135</f>
        <v>913935</v>
      </c>
      <c r="E123" s="244">
        <f>E124+E129+E132+E135</f>
        <v>994935</v>
      </c>
    </row>
    <row r="124" spans="1:15" ht="51" customHeight="1" thickBot="1">
      <c r="A124" s="241" t="s">
        <v>520</v>
      </c>
      <c r="B124" s="242" t="s">
        <v>537</v>
      </c>
      <c r="C124" s="243"/>
      <c r="D124" s="244">
        <f>D125</f>
        <v>723935</v>
      </c>
      <c r="E124" s="244">
        <f>E125</f>
        <v>724935</v>
      </c>
    </row>
    <row r="125" spans="1:15" ht="39" customHeight="1" thickBot="1">
      <c r="A125" s="241" t="s">
        <v>521</v>
      </c>
      <c r="B125" s="242" t="s">
        <v>538</v>
      </c>
      <c r="C125" s="243"/>
      <c r="D125" s="244">
        <f>D126+D127+D128</f>
        <v>723935</v>
      </c>
      <c r="E125" s="244">
        <f>E126+E127+E128</f>
        <v>724935</v>
      </c>
    </row>
    <row r="126" spans="1:15" ht="101.25" customHeight="1" thickBot="1">
      <c r="A126" s="177" t="s">
        <v>522</v>
      </c>
      <c r="B126" s="57" t="s">
        <v>539</v>
      </c>
      <c r="C126" s="264">
        <v>100</v>
      </c>
      <c r="D126" s="95">
        <v>714335</v>
      </c>
      <c r="E126" s="170">
        <v>714335</v>
      </c>
    </row>
    <row r="127" spans="1:15" ht="39" customHeight="1" thickBot="1">
      <c r="A127" s="177" t="s">
        <v>523</v>
      </c>
      <c r="B127" s="57" t="s">
        <v>539</v>
      </c>
      <c r="C127" s="264">
        <v>200</v>
      </c>
      <c r="D127" s="95">
        <v>4000</v>
      </c>
      <c r="E127" s="170">
        <v>5000</v>
      </c>
    </row>
    <row r="128" spans="1:15" ht="39" customHeight="1" thickBot="1">
      <c r="A128" s="177" t="s">
        <v>524</v>
      </c>
      <c r="B128" s="57" t="s">
        <v>539</v>
      </c>
      <c r="C128" s="264">
        <v>800</v>
      </c>
      <c r="D128" s="95">
        <v>5600</v>
      </c>
      <c r="E128" s="170">
        <v>5600</v>
      </c>
    </row>
    <row r="129" spans="1:5" ht="39" customHeight="1" thickBot="1">
      <c r="A129" s="241" t="s">
        <v>525</v>
      </c>
      <c r="B129" s="242" t="s">
        <v>540</v>
      </c>
      <c r="C129" s="243"/>
      <c r="D129" s="244">
        <f>D130</f>
        <v>10000</v>
      </c>
      <c r="E129" s="244">
        <f>E130</f>
        <v>10000</v>
      </c>
    </row>
    <row r="130" spans="1:5" ht="39" customHeight="1" thickBot="1">
      <c r="A130" s="241" t="s">
        <v>526</v>
      </c>
      <c r="B130" s="242" t="s">
        <v>541</v>
      </c>
      <c r="C130" s="243"/>
      <c r="D130" s="244">
        <f>D131</f>
        <v>10000</v>
      </c>
      <c r="E130" s="244">
        <f>E131</f>
        <v>10000</v>
      </c>
    </row>
    <row r="131" spans="1:5" ht="53.25" customHeight="1" thickBot="1">
      <c r="A131" s="177" t="s">
        <v>527</v>
      </c>
      <c r="B131" s="57" t="s">
        <v>542</v>
      </c>
      <c r="C131" s="264">
        <v>200</v>
      </c>
      <c r="D131" s="95">
        <v>10000</v>
      </c>
      <c r="E131" s="170">
        <v>10000</v>
      </c>
    </row>
    <row r="132" spans="1:5" ht="49.5" customHeight="1" thickBot="1">
      <c r="A132" s="241" t="s">
        <v>528</v>
      </c>
      <c r="B132" s="242" t="s">
        <v>543</v>
      </c>
      <c r="C132" s="243"/>
      <c r="D132" s="244">
        <f>D133</f>
        <v>60000</v>
      </c>
      <c r="E132" s="244">
        <f>E133</f>
        <v>70000</v>
      </c>
    </row>
    <row r="133" spans="1:5" ht="39" customHeight="1" thickBot="1">
      <c r="A133" s="241" t="s">
        <v>529</v>
      </c>
      <c r="B133" s="242" t="s">
        <v>544</v>
      </c>
      <c r="C133" s="243"/>
      <c r="D133" s="244">
        <f>D134</f>
        <v>60000</v>
      </c>
      <c r="E133" s="244">
        <f>E134</f>
        <v>70000</v>
      </c>
    </row>
    <row r="134" spans="1:5" ht="56.25" customHeight="1" thickBot="1">
      <c r="A134" s="177" t="s">
        <v>530</v>
      </c>
      <c r="B134" s="57" t="s">
        <v>545</v>
      </c>
      <c r="C134" s="264">
        <v>200</v>
      </c>
      <c r="D134" s="95">
        <v>60000</v>
      </c>
      <c r="E134" s="170">
        <v>70000</v>
      </c>
    </row>
    <row r="135" spans="1:5" ht="39" customHeight="1" thickBot="1">
      <c r="A135" s="241" t="s">
        <v>531</v>
      </c>
      <c r="B135" s="242" t="s">
        <v>546</v>
      </c>
      <c r="C135" s="243"/>
      <c r="D135" s="244">
        <f>D136+D138+D140</f>
        <v>120000</v>
      </c>
      <c r="E135" s="244">
        <f>E136+E138+E140</f>
        <v>190000</v>
      </c>
    </row>
    <row r="136" spans="1:5" ht="39" customHeight="1" thickBot="1">
      <c r="A136" s="241" t="s">
        <v>532</v>
      </c>
      <c r="B136" s="242" t="s">
        <v>547</v>
      </c>
      <c r="C136" s="243"/>
      <c r="D136" s="244">
        <f>D137</f>
        <v>50000</v>
      </c>
      <c r="E136" s="244">
        <f>E137</f>
        <v>100000</v>
      </c>
    </row>
    <row r="137" spans="1:5" ht="56.25" customHeight="1" thickBot="1">
      <c r="A137" s="177" t="s">
        <v>533</v>
      </c>
      <c r="B137" s="57" t="s">
        <v>548</v>
      </c>
      <c r="C137" s="264">
        <v>200</v>
      </c>
      <c r="D137" s="95">
        <v>50000</v>
      </c>
      <c r="E137" s="170">
        <v>100000</v>
      </c>
    </row>
    <row r="138" spans="1:5" ht="57" customHeight="1" thickBot="1">
      <c r="A138" s="241" t="s">
        <v>534</v>
      </c>
      <c r="B138" s="242" t="s">
        <v>550</v>
      </c>
      <c r="C138" s="243"/>
      <c r="D138" s="244">
        <f>D139</f>
        <v>50000</v>
      </c>
      <c r="E138" s="244">
        <f>E139</f>
        <v>60000</v>
      </c>
    </row>
    <row r="139" spans="1:5" ht="69" customHeight="1" thickBot="1">
      <c r="A139" s="177" t="s">
        <v>553</v>
      </c>
      <c r="B139" s="57" t="s">
        <v>549</v>
      </c>
      <c r="C139" s="264">
        <v>200</v>
      </c>
      <c r="D139" s="95">
        <v>50000</v>
      </c>
      <c r="E139" s="170">
        <v>60000</v>
      </c>
    </row>
    <row r="140" spans="1:5" ht="39" customHeight="1" thickBot="1">
      <c r="A140" s="241" t="s">
        <v>535</v>
      </c>
      <c r="B140" s="242" t="s">
        <v>551</v>
      </c>
      <c r="C140" s="243"/>
      <c r="D140" s="244">
        <f>D141</f>
        <v>20000</v>
      </c>
      <c r="E140" s="244">
        <f>E141</f>
        <v>30000</v>
      </c>
    </row>
    <row r="141" spans="1:5" ht="57" customHeight="1" thickBot="1">
      <c r="A141" s="177" t="s">
        <v>552</v>
      </c>
      <c r="B141" s="57" t="s">
        <v>562</v>
      </c>
      <c r="C141" s="264"/>
      <c r="D141" s="95">
        <v>20000</v>
      </c>
      <c r="E141" s="170">
        <v>30000</v>
      </c>
    </row>
    <row r="142" spans="1:5" ht="48" thickBot="1">
      <c r="A142" s="183" t="s">
        <v>36</v>
      </c>
      <c r="B142" s="184" t="s">
        <v>338</v>
      </c>
      <c r="C142" s="176"/>
      <c r="D142" s="185">
        <f>D143</f>
        <v>77931.259999999995</v>
      </c>
      <c r="E142" s="197">
        <f>E143</f>
        <v>77931.259999999995</v>
      </c>
    </row>
    <row r="143" spans="1:5" ht="16.5" thickBot="1">
      <c r="A143" s="175" t="s">
        <v>37</v>
      </c>
      <c r="B143" s="82" t="s">
        <v>339</v>
      </c>
      <c r="C143" s="176"/>
      <c r="D143" s="107">
        <f>D146+D144+D145</f>
        <v>77931.259999999995</v>
      </c>
      <c r="E143" s="197">
        <f>E146+E144+E145</f>
        <v>77931.259999999995</v>
      </c>
    </row>
    <row r="144" spans="1:5" ht="83.25" customHeight="1" thickBot="1">
      <c r="A144" s="233" t="s">
        <v>589</v>
      </c>
      <c r="B144" s="234" t="s">
        <v>665</v>
      </c>
      <c r="C144" s="235">
        <v>500</v>
      </c>
      <c r="D144" s="236">
        <v>72076</v>
      </c>
      <c r="E144" s="228">
        <v>72076</v>
      </c>
    </row>
    <row r="145" spans="1:5" ht="84.75" customHeight="1" thickBot="1">
      <c r="A145" s="233" t="s">
        <v>590</v>
      </c>
      <c r="B145" s="234" t="s">
        <v>666</v>
      </c>
      <c r="C145" s="235">
        <v>500</v>
      </c>
      <c r="D145" s="236">
        <v>855.26</v>
      </c>
      <c r="E145" s="228">
        <v>855.26</v>
      </c>
    </row>
    <row r="146" spans="1:5" ht="33.75" customHeight="1" thickBot="1">
      <c r="A146" s="78" t="s">
        <v>163</v>
      </c>
      <c r="B146" s="57" t="s">
        <v>175</v>
      </c>
      <c r="C146" s="5">
        <v>700</v>
      </c>
      <c r="D146" s="95">
        <v>5000</v>
      </c>
      <c r="E146" s="170">
        <v>5000</v>
      </c>
    </row>
    <row r="147" spans="1:5" ht="48" thickBot="1">
      <c r="A147" s="183" t="s">
        <v>38</v>
      </c>
      <c r="B147" s="184" t="s">
        <v>340</v>
      </c>
      <c r="C147" s="176"/>
      <c r="D147" s="185">
        <f>D148</f>
        <v>246500</v>
      </c>
      <c r="E147" s="197">
        <f>E148</f>
        <v>254900</v>
      </c>
    </row>
    <row r="148" spans="1:5" ht="16.5" thickBot="1">
      <c r="A148" s="175" t="s">
        <v>37</v>
      </c>
      <c r="B148" s="184" t="s">
        <v>173</v>
      </c>
      <c r="C148" s="176"/>
      <c r="D148" s="107">
        <f>D149+D150</f>
        <v>246500</v>
      </c>
      <c r="E148" s="197">
        <f>E149+E150</f>
        <v>254900</v>
      </c>
    </row>
    <row r="149" spans="1:5" ht="118.5" customHeight="1" thickBot="1">
      <c r="A149" s="69" t="s">
        <v>342</v>
      </c>
      <c r="B149" s="84" t="s">
        <v>341</v>
      </c>
      <c r="C149" s="5">
        <v>100</v>
      </c>
      <c r="D149" s="95">
        <v>246500</v>
      </c>
      <c r="E149" s="170">
        <v>254900</v>
      </c>
    </row>
    <row r="150" spans="1:5" ht="63.75" thickBot="1">
      <c r="A150" s="10" t="s">
        <v>449</v>
      </c>
      <c r="B150" s="6" t="s">
        <v>343</v>
      </c>
      <c r="C150" s="5">
        <v>200</v>
      </c>
      <c r="D150" s="95">
        <v>0</v>
      </c>
      <c r="E150" s="170">
        <v>0</v>
      </c>
    </row>
    <row r="151" spans="1:5" ht="63.75" thickBot="1">
      <c r="A151" s="85" t="s">
        <v>346</v>
      </c>
      <c r="B151" s="86" t="s">
        <v>345</v>
      </c>
      <c r="C151" s="83"/>
      <c r="D151" s="107">
        <f>D152</f>
        <v>0</v>
      </c>
      <c r="E151" s="107">
        <f>E152</f>
        <v>0</v>
      </c>
    </row>
    <row r="152" spans="1:5" ht="16.5" thickBot="1">
      <c r="A152" s="87" t="s">
        <v>37</v>
      </c>
      <c r="B152" s="88" t="s">
        <v>347</v>
      </c>
      <c r="C152" s="83">
        <v>0</v>
      </c>
      <c r="D152" s="107">
        <f>D153</f>
        <v>0</v>
      </c>
      <c r="E152" s="197">
        <f>E153</f>
        <v>0</v>
      </c>
    </row>
    <row r="153" spans="1:5" ht="79.5" thickBot="1">
      <c r="A153" s="89" t="s">
        <v>71</v>
      </c>
      <c r="B153" s="57" t="s">
        <v>348</v>
      </c>
      <c r="C153" s="2">
        <v>200</v>
      </c>
      <c r="D153" s="95">
        <v>0</v>
      </c>
      <c r="E153" s="170">
        <v>0</v>
      </c>
    </row>
    <row r="154" spans="1:5" ht="16.5" thickBot="1">
      <c r="A154" s="50" t="s">
        <v>39</v>
      </c>
      <c r="B154" s="56"/>
      <c r="C154" s="56"/>
      <c r="D154" s="201">
        <f>D10+D25+D34+D55+D61+D72+D93+D111+D142+D147+D151+D115+D119+D123</f>
        <v>14972526.949999999</v>
      </c>
      <c r="E154" s="201">
        <f>E10+E25+E34+E55+E61+E72+E93+E111+E142+E147+E151+E115+E119+E123</f>
        <v>15265696.9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3"/>
  <sheetViews>
    <sheetView topLeftCell="A81" zoomScale="75" zoomScaleNormal="75" workbookViewId="0">
      <selection activeCell="G88" sqref="G88"/>
    </sheetView>
  </sheetViews>
  <sheetFormatPr defaultRowHeight="15.75"/>
  <cols>
    <col min="1" max="1" width="57.1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83" t="s">
        <v>582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71" t="s">
        <v>651</v>
      </c>
      <c r="G4" s="371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70" t="s">
        <v>592</v>
      </c>
      <c r="B6" s="370"/>
      <c r="C6" s="370"/>
      <c r="D6" s="370"/>
      <c r="E6" s="370"/>
      <c r="F6" s="370"/>
      <c r="G6" s="370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23" t="s">
        <v>357</v>
      </c>
      <c r="H8" s="42"/>
      <c r="I8" s="42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42"/>
      <c r="I9" s="42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SUM(G11:G61)</f>
        <v>16393962.810000002</v>
      </c>
      <c r="H10" s="42"/>
      <c r="I10" s="42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3073386</v>
      </c>
      <c r="H11" s="42"/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263">
        <v>296550</v>
      </c>
      <c r="H12" s="42"/>
      <c r="I12" s="42"/>
      <c r="J12" s="42"/>
      <c r="K12" s="42"/>
      <c r="L12" s="42"/>
      <c r="M12" s="42"/>
      <c r="N12" s="42"/>
    </row>
    <row r="13" spans="1:14" ht="57" thickBot="1">
      <c r="A13" s="33" t="s">
        <v>518</v>
      </c>
      <c r="B13" s="41" t="s">
        <v>78</v>
      </c>
      <c r="C13" s="41" t="s">
        <v>212</v>
      </c>
      <c r="D13" s="41" t="s">
        <v>213</v>
      </c>
      <c r="E13" s="41" t="s">
        <v>76</v>
      </c>
      <c r="F13" s="41" t="s">
        <v>92</v>
      </c>
      <c r="G13" s="108">
        <v>0</v>
      </c>
      <c r="H13" s="42"/>
      <c r="I13" s="42"/>
      <c r="J13" s="42"/>
      <c r="K13" s="42"/>
      <c r="L13" s="42"/>
      <c r="M13" s="42"/>
      <c r="N13" s="42"/>
    </row>
    <row r="14" spans="1:14" ht="38.25" thickBot="1">
      <c r="A14" s="32" t="s">
        <v>75</v>
      </c>
      <c r="B14" s="41">
        <v>933</v>
      </c>
      <c r="C14" s="41" t="s">
        <v>212</v>
      </c>
      <c r="D14" s="41" t="s">
        <v>213</v>
      </c>
      <c r="E14" s="41" t="s">
        <v>76</v>
      </c>
      <c r="F14" s="41">
        <v>800</v>
      </c>
      <c r="G14" s="108">
        <v>90000</v>
      </c>
      <c r="H14" s="42"/>
      <c r="I14" s="42"/>
      <c r="J14" s="42"/>
      <c r="K14" s="42"/>
      <c r="L14" s="42"/>
      <c r="M14" s="42"/>
      <c r="N14" s="42"/>
    </row>
    <row r="15" spans="1:14" ht="94.5" thickBot="1">
      <c r="A15" s="293" t="s">
        <v>594</v>
      </c>
      <c r="B15" s="291" t="s">
        <v>78</v>
      </c>
      <c r="C15" s="291" t="s">
        <v>212</v>
      </c>
      <c r="D15" s="291" t="s">
        <v>213</v>
      </c>
      <c r="E15" s="291" t="s">
        <v>667</v>
      </c>
      <c r="F15" s="291" t="s">
        <v>507</v>
      </c>
      <c r="G15" s="292">
        <v>855.26</v>
      </c>
      <c r="H15" s="42"/>
      <c r="I15" s="42"/>
      <c r="J15" s="42"/>
      <c r="K15" s="42"/>
      <c r="L15" s="42"/>
      <c r="M15" s="42"/>
      <c r="N15" s="42"/>
    </row>
    <row r="16" spans="1:14" ht="18.75">
      <c r="A16" s="32" t="s">
        <v>167</v>
      </c>
      <c r="B16" s="373">
        <v>933</v>
      </c>
      <c r="C16" s="373" t="s">
        <v>212</v>
      </c>
      <c r="D16" s="373" t="s">
        <v>214</v>
      </c>
      <c r="E16" s="373" t="s">
        <v>77</v>
      </c>
      <c r="F16" s="373">
        <v>100</v>
      </c>
      <c r="G16" s="375">
        <v>1011192</v>
      </c>
      <c r="H16" s="42"/>
      <c r="I16" s="42"/>
      <c r="J16" s="42"/>
      <c r="K16" s="42"/>
      <c r="L16" s="42"/>
      <c r="M16" s="42"/>
      <c r="N16" s="42"/>
    </row>
    <row r="17" spans="1:14" ht="94.5" thickBot="1">
      <c r="A17" s="39" t="s">
        <v>358</v>
      </c>
      <c r="B17" s="374"/>
      <c r="C17" s="374"/>
      <c r="D17" s="374"/>
      <c r="E17" s="374"/>
      <c r="F17" s="374"/>
      <c r="G17" s="376"/>
      <c r="H17" s="42"/>
      <c r="I17" s="42"/>
      <c r="J17" s="42"/>
      <c r="K17" s="42"/>
      <c r="L17" s="42"/>
      <c r="M17" s="42"/>
      <c r="N17" s="42"/>
    </row>
    <row r="18" spans="1:14" ht="94.5" thickBot="1">
      <c r="A18" s="33" t="s">
        <v>589</v>
      </c>
      <c r="B18" s="284" t="s">
        <v>78</v>
      </c>
      <c r="C18" s="284" t="s">
        <v>212</v>
      </c>
      <c r="D18" s="284" t="s">
        <v>595</v>
      </c>
      <c r="E18" s="328" t="s">
        <v>665</v>
      </c>
      <c r="F18" s="284" t="s">
        <v>507</v>
      </c>
      <c r="G18" s="285">
        <v>78498</v>
      </c>
      <c r="H18" s="42"/>
      <c r="I18" s="42"/>
      <c r="J18" s="42"/>
      <c r="K18" s="42"/>
      <c r="L18" s="42"/>
      <c r="M18" s="42"/>
      <c r="N18" s="42"/>
    </row>
    <row r="19" spans="1:14" ht="38.25" thickBot="1">
      <c r="A19" s="33" t="s">
        <v>596</v>
      </c>
      <c r="B19" s="284" t="s">
        <v>78</v>
      </c>
      <c r="C19" s="284" t="s">
        <v>212</v>
      </c>
      <c r="D19" s="284" t="s">
        <v>195</v>
      </c>
      <c r="E19" s="284" t="s">
        <v>597</v>
      </c>
      <c r="F19" s="284" t="s">
        <v>136</v>
      </c>
      <c r="G19" s="285">
        <v>1646263.74</v>
      </c>
      <c r="H19" s="42"/>
      <c r="I19" s="42"/>
      <c r="J19" s="42"/>
      <c r="K19" s="42"/>
      <c r="L19" s="42"/>
      <c r="M19" s="42"/>
      <c r="N19" s="42"/>
    </row>
    <row r="20" spans="1:14" ht="57" thickBot="1">
      <c r="A20" s="34" t="s">
        <v>412</v>
      </c>
      <c r="B20" s="117" t="s">
        <v>78</v>
      </c>
      <c r="C20" s="117" t="s">
        <v>212</v>
      </c>
      <c r="D20" s="117" t="s">
        <v>195</v>
      </c>
      <c r="E20" s="117" t="s">
        <v>413</v>
      </c>
      <c r="F20" s="117" t="s">
        <v>90</v>
      </c>
      <c r="G20" s="118">
        <v>67000</v>
      </c>
      <c r="H20" s="42"/>
      <c r="I20" s="42"/>
      <c r="J20" s="42"/>
      <c r="K20" s="42"/>
      <c r="L20" s="42"/>
      <c r="M20" s="42"/>
      <c r="N20" s="42"/>
    </row>
    <row r="21" spans="1:14" ht="56.25">
      <c r="A21" s="32" t="s">
        <v>79</v>
      </c>
      <c r="B21" s="373">
        <v>933</v>
      </c>
      <c r="C21" s="373" t="s">
        <v>212</v>
      </c>
      <c r="D21" s="373">
        <v>13</v>
      </c>
      <c r="E21" s="373" t="s">
        <v>80</v>
      </c>
      <c r="F21" s="373">
        <v>200</v>
      </c>
      <c r="G21" s="375">
        <v>171460</v>
      </c>
      <c r="H21" s="42"/>
      <c r="I21" s="42"/>
      <c r="J21" s="42"/>
      <c r="K21" s="42"/>
      <c r="L21" s="42"/>
      <c r="M21" s="42"/>
      <c r="N21" s="42"/>
    </row>
    <row r="22" spans="1:14" ht="38.25" thickBot="1">
      <c r="A22" s="38" t="s">
        <v>359</v>
      </c>
      <c r="B22" s="374"/>
      <c r="C22" s="374"/>
      <c r="D22" s="374"/>
      <c r="E22" s="374"/>
      <c r="F22" s="374"/>
      <c r="G22" s="376"/>
      <c r="H22" s="42"/>
      <c r="I22" s="42"/>
      <c r="J22" s="42"/>
      <c r="K22" s="42"/>
      <c r="L22" s="42"/>
      <c r="M22" s="42"/>
      <c r="N22" s="42"/>
    </row>
    <row r="23" spans="1:14" ht="113.25" thickBot="1">
      <c r="A23" s="25" t="s">
        <v>657</v>
      </c>
      <c r="B23" s="41" t="s">
        <v>78</v>
      </c>
      <c r="C23" s="41" t="s">
        <v>212</v>
      </c>
      <c r="D23" s="41" t="s">
        <v>195</v>
      </c>
      <c r="E23" s="41" t="s">
        <v>80</v>
      </c>
      <c r="F23" s="41" t="s">
        <v>658</v>
      </c>
      <c r="G23" s="108">
        <v>0</v>
      </c>
      <c r="H23" s="42"/>
      <c r="I23" s="42"/>
      <c r="J23" s="42"/>
      <c r="K23" s="42"/>
      <c r="L23" s="42"/>
      <c r="M23" s="42"/>
      <c r="N23" s="42"/>
    </row>
    <row r="24" spans="1:14" ht="75.75" thickBot="1">
      <c r="A24" s="25" t="s">
        <v>200</v>
      </c>
      <c r="B24" s="41" t="s">
        <v>78</v>
      </c>
      <c r="C24" s="41" t="s">
        <v>212</v>
      </c>
      <c r="D24" s="41" t="s">
        <v>195</v>
      </c>
      <c r="E24" s="41" t="s">
        <v>447</v>
      </c>
      <c r="F24" s="41" t="s">
        <v>90</v>
      </c>
      <c r="G24" s="108">
        <v>413062.05</v>
      </c>
      <c r="H24" s="42"/>
      <c r="I24" s="42"/>
      <c r="J24" s="42"/>
      <c r="K24" s="42"/>
      <c r="L24" s="42"/>
      <c r="M24" s="42"/>
      <c r="N24" s="42"/>
    </row>
    <row r="25" spans="1:14" ht="75.75" thickBot="1">
      <c r="A25" s="33" t="s">
        <v>81</v>
      </c>
      <c r="B25" s="41">
        <v>933</v>
      </c>
      <c r="C25" s="41" t="s">
        <v>212</v>
      </c>
      <c r="D25" s="41">
        <v>13</v>
      </c>
      <c r="E25" s="41" t="s">
        <v>82</v>
      </c>
      <c r="F25" s="41">
        <v>200</v>
      </c>
      <c r="G25" s="108">
        <v>38000</v>
      </c>
      <c r="H25" s="42"/>
      <c r="I25" s="42"/>
      <c r="J25" s="42"/>
      <c r="K25" s="42"/>
      <c r="L25" s="42"/>
      <c r="M25" s="42"/>
      <c r="N25" s="42"/>
    </row>
    <row r="26" spans="1:14" ht="75.75" thickBot="1">
      <c r="A26" s="33" t="s">
        <v>84</v>
      </c>
      <c r="B26" s="41">
        <v>933</v>
      </c>
      <c r="C26" s="41" t="s">
        <v>212</v>
      </c>
      <c r="D26" s="41">
        <v>13</v>
      </c>
      <c r="E26" s="41" t="s">
        <v>85</v>
      </c>
      <c r="F26" s="41">
        <v>200</v>
      </c>
      <c r="G26" s="108">
        <v>7441.11</v>
      </c>
      <c r="H26" s="42"/>
      <c r="I26" s="42"/>
      <c r="J26" s="42"/>
      <c r="K26" s="42"/>
      <c r="L26" s="42"/>
      <c r="M26" s="42"/>
      <c r="N26" s="42"/>
    </row>
    <row r="27" spans="1:14" ht="57" thickBot="1">
      <c r="A27" s="25" t="s">
        <v>86</v>
      </c>
      <c r="B27" s="41">
        <v>933</v>
      </c>
      <c r="C27" s="41" t="s">
        <v>212</v>
      </c>
      <c r="D27" s="41">
        <v>13</v>
      </c>
      <c r="E27" s="41" t="s">
        <v>184</v>
      </c>
      <c r="F27" s="41" t="s">
        <v>136</v>
      </c>
      <c r="G27" s="108">
        <v>10089</v>
      </c>
      <c r="H27" s="42"/>
      <c r="I27" s="42"/>
      <c r="J27" s="42"/>
      <c r="K27" s="42"/>
      <c r="L27" s="42"/>
      <c r="M27" s="42"/>
      <c r="N27" s="42"/>
    </row>
    <row r="28" spans="1:14" ht="57" thickBot="1">
      <c r="A28" s="33" t="s">
        <v>391</v>
      </c>
      <c r="B28" s="41" t="s">
        <v>78</v>
      </c>
      <c r="C28" s="41" t="s">
        <v>212</v>
      </c>
      <c r="D28" s="41" t="s">
        <v>400</v>
      </c>
      <c r="E28" s="41" t="s">
        <v>401</v>
      </c>
      <c r="F28" s="41" t="s">
        <v>90</v>
      </c>
      <c r="G28" s="108">
        <v>0</v>
      </c>
      <c r="H28" s="42"/>
      <c r="I28" s="42"/>
      <c r="J28" s="42"/>
      <c r="K28" s="42"/>
      <c r="L28" s="42"/>
      <c r="M28" s="42"/>
      <c r="N28" s="42"/>
    </row>
    <row r="29" spans="1:14" ht="19.5" thickBot="1">
      <c r="A29" s="33" t="s">
        <v>163</v>
      </c>
      <c r="B29" s="41" t="s">
        <v>78</v>
      </c>
      <c r="C29" s="115" t="s">
        <v>212</v>
      </c>
      <c r="D29" s="115" t="s">
        <v>183</v>
      </c>
      <c r="E29" s="41" t="s">
        <v>174</v>
      </c>
      <c r="F29" s="41" t="s">
        <v>136</v>
      </c>
      <c r="G29" s="108">
        <v>5000</v>
      </c>
      <c r="H29" s="42"/>
      <c r="I29" s="42"/>
      <c r="J29" s="42"/>
      <c r="K29" s="42"/>
      <c r="L29" s="42"/>
      <c r="M29" s="42"/>
      <c r="N29" s="42"/>
    </row>
    <row r="30" spans="1:14" ht="132" thickBot="1">
      <c r="A30" s="33" t="s">
        <v>87</v>
      </c>
      <c r="B30" s="41">
        <v>933</v>
      </c>
      <c r="C30" s="41" t="s">
        <v>214</v>
      </c>
      <c r="D30" s="41" t="s">
        <v>215</v>
      </c>
      <c r="E30" s="41" t="s">
        <v>88</v>
      </c>
      <c r="F30" s="41">
        <v>100</v>
      </c>
      <c r="G30" s="108">
        <v>238850</v>
      </c>
      <c r="H30" s="42"/>
      <c r="I30" s="42"/>
      <c r="J30" s="42"/>
      <c r="K30" s="42"/>
      <c r="L30" s="42"/>
      <c r="M30" s="42"/>
      <c r="N30" s="42"/>
    </row>
    <row r="31" spans="1:14" ht="75.75" thickBot="1">
      <c r="A31" s="25" t="s">
        <v>89</v>
      </c>
      <c r="B31" s="41">
        <v>933</v>
      </c>
      <c r="C31" s="41" t="s">
        <v>214</v>
      </c>
      <c r="D31" s="41" t="s">
        <v>215</v>
      </c>
      <c r="E31" s="41" t="s">
        <v>88</v>
      </c>
      <c r="F31" s="41">
        <v>200</v>
      </c>
      <c r="G31" s="108">
        <v>0</v>
      </c>
      <c r="H31" s="42"/>
      <c r="I31" s="42"/>
      <c r="J31" s="42"/>
      <c r="K31" s="42"/>
      <c r="L31" s="42"/>
      <c r="M31" s="42"/>
      <c r="N31" s="42"/>
    </row>
    <row r="32" spans="1:14" ht="94.5" thickBot="1">
      <c r="A32" s="48" t="s">
        <v>93</v>
      </c>
      <c r="B32" s="49">
        <v>933</v>
      </c>
      <c r="C32" s="49" t="s">
        <v>215</v>
      </c>
      <c r="D32" s="49" t="s">
        <v>216</v>
      </c>
      <c r="E32" s="49" t="s">
        <v>94</v>
      </c>
      <c r="F32" s="49">
        <v>200</v>
      </c>
      <c r="G32" s="110">
        <v>25200</v>
      </c>
      <c r="H32" s="42"/>
      <c r="I32" s="42"/>
      <c r="J32" s="42"/>
      <c r="K32" s="42"/>
      <c r="L32" s="42"/>
      <c r="M32" s="42"/>
      <c r="N32" s="42"/>
    </row>
    <row r="33" spans="1:14" ht="57" thickBot="1">
      <c r="A33" s="25" t="s">
        <v>95</v>
      </c>
      <c r="B33" s="41">
        <v>933</v>
      </c>
      <c r="C33" s="41" t="s">
        <v>215</v>
      </c>
      <c r="D33" s="41">
        <v>10</v>
      </c>
      <c r="E33" s="41" t="s">
        <v>96</v>
      </c>
      <c r="F33" s="41">
        <v>200</v>
      </c>
      <c r="G33" s="108">
        <v>0</v>
      </c>
      <c r="H33" s="42"/>
      <c r="I33" s="42"/>
      <c r="J33" s="42"/>
      <c r="K33" s="42"/>
      <c r="L33" s="42"/>
      <c r="M33" s="42"/>
      <c r="N33" s="42"/>
    </row>
    <row r="34" spans="1:14" ht="75.75" thickBot="1">
      <c r="A34" s="33" t="s">
        <v>97</v>
      </c>
      <c r="B34" s="41">
        <v>933</v>
      </c>
      <c r="C34" s="41" t="s">
        <v>215</v>
      </c>
      <c r="D34" s="41">
        <v>10</v>
      </c>
      <c r="E34" s="41" t="s">
        <v>176</v>
      </c>
      <c r="F34" s="41">
        <v>200</v>
      </c>
      <c r="G34" s="108">
        <v>0</v>
      </c>
      <c r="H34" s="42"/>
      <c r="I34" s="42"/>
      <c r="J34" s="42"/>
      <c r="K34" s="42"/>
      <c r="L34" s="42"/>
      <c r="M34" s="42"/>
      <c r="N34" s="42"/>
    </row>
    <row r="35" spans="1:14" ht="94.5" thickBot="1">
      <c r="A35" s="33" t="s">
        <v>98</v>
      </c>
      <c r="B35" s="41">
        <v>933</v>
      </c>
      <c r="C35" s="41" t="s">
        <v>215</v>
      </c>
      <c r="D35" s="41">
        <v>10</v>
      </c>
      <c r="E35" s="41" t="s">
        <v>99</v>
      </c>
      <c r="F35" s="41">
        <v>600</v>
      </c>
      <c r="G35" s="108">
        <v>67260</v>
      </c>
      <c r="H35" s="42"/>
      <c r="I35" s="42"/>
      <c r="J35" s="42"/>
      <c r="K35" s="42"/>
      <c r="L35" s="42"/>
      <c r="M35" s="42"/>
      <c r="N35" s="42"/>
    </row>
    <row r="36" spans="1:14" ht="94.5" thickBot="1">
      <c r="A36" s="33" t="s">
        <v>100</v>
      </c>
      <c r="B36" s="41">
        <v>933</v>
      </c>
      <c r="C36" s="41" t="s">
        <v>215</v>
      </c>
      <c r="D36" s="41">
        <v>10</v>
      </c>
      <c r="E36" s="41" t="s">
        <v>101</v>
      </c>
      <c r="F36" s="41">
        <v>200</v>
      </c>
      <c r="G36" s="108">
        <v>5000</v>
      </c>
      <c r="H36" s="42"/>
      <c r="I36" s="42"/>
      <c r="J36" s="42"/>
      <c r="K36" s="42"/>
      <c r="L36" s="42"/>
      <c r="M36" s="42"/>
      <c r="N36" s="42"/>
    </row>
    <row r="37" spans="1:14" ht="75.75" thickBot="1">
      <c r="A37" s="33" t="s">
        <v>102</v>
      </c>
      <c r="B37" s="41">
        <v>933</v>
      </c>
      <c r="C37" s="41" t="s">
        <v>215</v>
      </c>
      <c r="D37" s="41">
        <v>10</v>
      </c>
      <c r="E37" s="41" t="s">
        <v>103</v>
      </c>
      <c r="F37" s="41">
        <v>200</v>
      </c>
      <c r="G37" s="108">
        <v>400</v>
      </c>
      <c r="H37" s="42"/>
      <c r="I37" s="42"/>
      <c r="J37" s="42"/>
      <c r="K37" s="42"/>
      <c r="L37" s="42"/>
      <c r="M37" s="42"/>
      <c r="N37" s="42"/>
    </row>
    <row r="38" spans="1:14" ht="75.75" thickBot="1">
      <c r="A38" s="33" t="s">
        <v>104</v>
      </c>
      <c r="B38" s="41">
        <v>933</v>
      </c>
      <c r="C38" s="41" t="s">
        <v>213</v>
      </c>
      <c r="D38" s="41" t="s">
        <v>216</v>
      </c>
      <c r="E38" s="41" t="s">
        <v>105</v>
      </c>
      <c r="F38" s="41">
        <v>200</v>
      </c>
      <c r="G38" s="263">
        <v>2131279.5</v>
      </c>
      <c r="H38" s="42"/>
      <c r="I38" s="42"/>
      <c r="J38" s="42"/>
      <c r="K38" s="42"/>
      <c r="L38" s="42"/>
      <c r="M38" s="42"/>
      <c r="N38" s="42"/>
    </row>
    <row r="39" spans="1:14" ht="137.25" customHeight="1" thickBot="1">
      <c r="A39" s="229" t="s">
        <v>668</v>
      </c>
      <c r="B39" s="41">
        <v>933</v>
      </c>
      <c r="C39" s="41" t="s">
        <v>213</v>
      </c>
      <c r="D39" s="41" t="s">
        <v>216</v>
      </c>
      <c r="E39" s="41" t="s">
        <v>567</v>
      </c>
      <c r="F39" s="41">
        <v>200</v>
      </c>
      <c r="G39" s="108">
        <v>1656028.12</v>
      </c>
      <c r="H39" s="42"/>
      <c r="I39" s="42"/>
      <c r="J39" s="42"/>
      <c r="K39" s="42"/>
      <c r="L39" s="42"/>
      <c r="M39" s="42"/>
      <c r="N39" s="42"/>
    </row>
    <row r="40" spans="1:14" ht="75.75" thickBot="1">
      <c r="A40" s="33" t="s">
        <v>106</v>
      </c>
      <c r="B40" s="41">
        <v>933</v>
      </c>
      <c r="C40" s="41" t="s">
        <v>213</v>
      </c>
      <c r="D40" s="41" t="s">
        <v>216</v>
      </c>
      <c r="E40" s="41" t="s">
        <v>107</v>
      </c>
      <c r="F40" s="41">
        <v>200</v>
      </c>
      <c r="G40" s="263">
        <v>0</v>
      </c>
      <c r="H40" s="42"/>
      <c r="I40" s="42"/>
      <c r="J40" s="42"/>
      <c r="K40" s="42"/>
      <c r="L40" s="42"/>
      <c r="M40" s="42"/>
      <c r="N40" s="42"/>
    </row>
    <row r="41" spans="1:14" ht="57" thickBot="1">
      <c r="A41" s="33" t="s">
        <v>108</v>
      </c>
      <c r="B41" s="41">
        <v>933</v>
      </c>
      <c r="C41" s="41" t="s">
        <v>213</v>
      </c>
      <c r="D41" s="41" t="s">
        <v>216</v>
      </c>
      <c r="E41" s="41" t="s">
        <v>109</v>
      </c>
      <c r="F41" s="41">
        <v>200</v>
      </c>
      <c r="G41" s="108">
        <v>0</v>
      </c>
      <c r="H41" s="42"/>
      <c r="I41" s="42"/>
      <c r="J41" s="42"/>
      <c r="K41" s="42"/>
      <c r="L41" s="42"/>
      <c r="M41" s="42"/>
      <c r="N41" s="42"/>
    </row>
    <row r="42" spans="1:14" ht="75.75" thickBot="1">
      <c r="A42" s="33" t="s">
        <v>454</v>
      </c>
      <c r="B42" s="41">
        <v>933</v>
      </c>
      <c r="C42" s="41" t="s">
        <v>217</v>
      </c>
      <c r="D42" s="41" t="s">
        <v>212</v>
      </c>
      <c r="E42" s="41" t="s">
        <v>455</v>
      </c>
      <c r="F42" s="41">
        <v>200</v>
      </c>
      <c r="G42" s="108">
        <v>543456</v>
      </c>
      <c r="H42" s="42"/>
      <c r="I42" s="42"/>
      <c r="J42" s="42"/>
      <c r="K42" s="42"/>
      <c r="L42" s="42"/>
      <c r="M42" s="42"/>
      <c r="N42" s="42"/>
    </row>
    <row r="43" spans="1:14" ht="57" thickBot="1">
      <c r="A43" s="33" t="s">
        <v>456</v>
      </c>
      <c r="B43" s="41">
        <v>933</v>
      </c>
      <c r="C43" s="41" t="s">
        <v>217</v>
      </c>
      <c r="D43" s="41" t="s">
        <v>212</v>
      </c>
      <c r="E43" s="41" t="s">
        <v>457</v>
      </c>
      <c r="F43" s="41">
        <v>200</v>
      </c>
      <c r="G43" s="108">
        <v>120000</v>
      </c>
      <c r="H43" s="42"/>
      <c r="I43" s="42"/>
      <c r="J43" s="42"/>
      <c r="K43" s="42"/>
      <c r="L43" s="42"/>
      <c r="M43" s="42"/>
      <c r="N43" s="42"/>
    </row>
    <row r="44" spans="1:14" ht="75.75" thickBot="1">
      <c r="A44" s="33" t="s">
        <v>458</v>
      </c>
      <c r="B44" s="41">
        <v>933</v>
      </c>
      <c r="C44" s="41" t="s">
        <v>217</v>
      </c>
      <c r="D44" s="41" t="s">
        <v>212</v>
      </c>
      <c r="E44" s="41" t="s">
        <v>459</v>
      </c>
      <c r="F44" s="41">
        <v>200</v>
      </c>
      <c r="G44" s="108">
        <v>0</v>
      </c>
      <c r="H44" s="42"/>
      <c r="I44" s="42"/>
      <c r="J44" s="42"/>
      <c r="K44" s="42"/>
      <c r="L44" s="42"/>
      <c r="M44" s="42"/>
      <c r="N44" s="42"/>
    </row>
    <row r="45" spans="1:14" ht="75.75" thickBot="1">
      <c r="A45" s="33" t="s">
        <v>398</v>
      </c>
      <c r="B45" s="41" t="s">
        <v>78</v>
      </c>
      <c r="C45" s="41" t="s">
        <v>217</v>
      </c>
      <c r="D45" s="41" t="s">
        <v>212</v>
      </c>
      <c r="E45" s="41" t="s">
        <v>460</v>
      </c>
      <c r="F45" s="41" t="s">
        <v>90</v>
      </c>
      <c r="G45" s="108">
        <v>106226</v>
      </c>
      <c r="H45" s="42"/>
      <c r="I45" s="42"/>
      <c r="J45" s="42"/>
      <c r="K45" s="42"/>
      <c r="L45" s="42"/>
      <c r="M45" s="42"/>
      <c r="N45" s="42"/>
    </row>
    <row r="46" spans="1:14" ht="75.75" thickBot="1">
      <c r="A46" s="33" t="s">
        <v>461</v>
      </c>
      <c r="B46" s="41">
        <v>933</v>
      </c>
      <c r="C46" s="41" t="s">
        <v>217</v>
      </c>
      <c r="D46" s="41" t="s">
        <v>212</v>
      </c>
      <c r="E46" s="41" t="s">
        <v>462</v>
      </c>
      <c r="F46" s="41">
        <v>200</v>
      </c>
      <c r="G46" s="108">
        <v>0</v>
      </c>
      <c r="H46" s="42"/>
      <c r="I46" s="42"/>
      <c r="J46" s="42"/>
      <c r="K46" s="42"/>
      <c r="L46" s="42"/>
      <c r="M46" s="42"/>
      <c r="N46" s="42"/>
    </row>
    <row r="47" spans="1:14" ht="38.25" thickBot="1">
      <c r="A47" s="33" t="s">
        <v>440</v>
      </c>
      <c r="B47" s="41" t="s">
        <v>78</v>
      </c>
      <c r="C47" s="41" t="s">
        <v>217</v>
      </c>
      <c r="D47" s="41" t="s">
        <v>214</v>
      </c>
      <c r="E47" s="41" t="s">
        <v>442</v>
      </c>
      <c r="F47" s="41" t="s">
        <v>90</v>
      </c>
      <c r="G47" s="108">
        <v>0</v>
      </c>
      <c r="H47" s="42"/>
      <c r="I47" s="42"/>
      <c r="J47" s="42"/>
      <c r="K47" s="42"/>
      <c r="L47" s="42"/>
      <c r="M47" s="42"/>
      <c r="N47" s="42"/>
    </row>
    <row r="48" spans="1:14" ht="132" thickBot="1">
      <c r="A48" s="33" t="s">
        <v>506</v>
      </c>
      <c r="B48" s="41" t="s">
        <v>78</v>
      </c>
      <c r="C48" s="41" t="s">
        <v>217</v>
      </c>
      <c r="D48" s="41" t="s">
        <v>214</v>
      </c>
      <c r="E48" s="41" t="s">
        <v>509</v>
      </c>
      <c r="F48" s="41" t="s">
        <v>507</v>
      </c>
      <c r="G48" s="108">
        <v>69684.75</v>
      </c>
      <c r="H48" s="42"/>
      <c r="I48" s="42"/>
      <c r="J48" s="42"/>
      <c r="K48" s="42"/>
      <c r="L48" s="42"/>
      <c r="M48" s="42"/>
      <c r="N48" s="42"/>
    </row>
    <row r="49" spans="1:14" ht="156.75" customHeight="1" thickBot="1">
      <c r="A49" s="33" t="s">
        <v>678</v>
      </c>
      <c r="B49" s="41" t="s">
        <v>78</v>
      </c>
      <c r="C49" s="41" t="s">
        <v>217</v>
      </c>
      <c r="D49" s="41" t="s">
        <v>214</v>
      </c>
      <c r="E49" s="41" t="s">
        <v>679</v>
      </c>
      <c r="F49" s="41" t="s">
        <v>658</v>
      </c>
      <c r="G49" s="108">
        <v>455694.67</v>
      </c>
      <c r="H49" s="42"/>
      <c r="I49" s="42"/>
      <c r="J49" s="42"/>
      <c r="K49" s="42"/>
      <c r="L49" s="42"/>
      <c r="M49" s="42"/>
      <c r="N49" s="42"/>
    </row>
    <row r="50" spans="1:14" ht="75.75" thickBot="1">
      <c r="A50" s="33" t="s">
        <v>464</v>
      </c>
      <c r="B50" s="41">
        <v>933</v>
      </c>
      <c r="C50" s="41" t="s">
        <v>217</v>
      </c>
      <c r="D50" s="41" t="s">
        <v>212</v>
      </c>
      <c r="E50" s="41" t="s">
        <v>465</v>
      </c>
      <c r="F50" s="41">
        <v>200</v>
      </c>
      <c r="G50" s="263">
        <v>230280.32000000001</v>
      </c>
      <c r="H50" s="42"/>
      <c r="I50" s="42"/>
      <c r="J50" s="42"/>
      <c r="K50" s="42"/>
      <c r="L50" s="42"/>
      <c r="M50" s="42"/>
      <c r="N50" s="42"/>
    </row>
    <row r="51" spans="1:14" ht="57" thickBot="1">
      <c r="A51" s="33" t="s">
        <v>466</v>
      </c>
      <c r="B51" s="41">
        <v>933</v>
      </c>
      <c r="C51" s="41" t="s">
        <v>217</v>
      </c>
      <c r="D51" s="41" t="s">
        <v>212</v>
      </c>
      <c r="E51" s="41" t="s">
        <v>467</v>
      </c>
      <c r="F51" s="41">
        <v>200</v>
      </c>
      <c r="G51" s="108">
        <v>0</v>
      </c>
      <c r="H51" s="42"/>
      <c r="I51" s="42"/>
      <c r="J51" s="42"/>
      <c r="K51" s="42"/>
      <c r="L51" s="42"/>
      <c r="M51" s="42"/>
      <c r="N51" s="42"/>
    </row>
    <row r="52" spans="1:14" ht="57" thickBot="1">
      <c r="A52" s="33" t="s">
        <v>468</v>
      </c>
      <c r="B52" s="41">
        <v>933</v>
      </c>
      <c r="C52" s="41" t="s">
        <v>217</v>
      </c>
      <c r="D52" s="41" t="s">
        <v>215</v>
      </c>
      <c r="E52" s="41" t="s">
        <v>178</v>
      </c>
      <c r="F52" s="41">
        <v>200</v>
      </c>
      <c r="G52" s="263">
        <v>2150000</v>
      </c>
      <c r="H52" s="42"/>
      <c r="I52" s="42"/>
      <c r="J52" s="42"/>
      <c r="K52" s="42"/>
      <c r="L52" s="42"/>
      <c r="M52" s="42"/>
      <c r="N52" s="42"/>
    </row>
    <row r="53" spans="1:14" ht="75.75" thickBot="1">
      <c r="A53" s="33" t="s">
        <v>469</v>
      </c>
      <c r="B53" s="41">
        <v>933</v>
      </c>
      <c r="C53" s="41" t="s">
        <v>217</v>
      </c>
      <c r="D53" s="41" t="s">
        <v>215</v>
      </c>
      <c r="E53" s="41" t="s">
        <v>470</v>
      </c>
      <c r="F53" s="41">
        <v>200</v>
      </c>
      <c r="G53" s="263">
        <v>234200</v>
      </c>
      <c r="H53" s="42"/>
      <c r="I53" s="42"/>
      <c r="J53" s="42"/>
      <c r="K53" s="42"/>
      <c r="L53" s="42"/>
      <c r="M53" s="42"/>
      <c r="N53" s="42"/>
    </row>
    <row r="54" spans="1:14" ht="57" thickBot="1">
      <c r="A54" s="33" t="s">
        <v>471</v>
      </c>
      <c r="B54" s="41">
        <v>933</v>
      </c>
      <c r="C54" s="41" t="s">
        <v>217</v>
      </c>
      <c r="D54" s="41" t="s">
        <v>215</v>
      </c>
      <c r="E54" s="41" t="s">
        <v>472</v>
      </c>
      <c r="F54" s="41">
        <v>200</v>
      </c>
      <c r="G54" s="263">
        <v>30000</v>
      </c>
      <c r="H54" s="42"/>
      <c r="I54" s="42"/>
      <c r="J54" s="42"/>
      <c r="K54" s="42"/>
      <c r="L54" s="42"/>
      <c r="M54" s="42"/>
      <c r="N54" s="42"/>
    </row>
    <row r="55" spans="1:14" ht="38.25" thickBot="1">
      <c r="A55" s="33" t="s">
        <v>628</v>
      </c>
      <c r="B55" s="41">
        <v>933</v>
      </c>
      <c r="C55" s="41" t="s">
        <v>217</v>
      </c>
      <c r="D55" s="41" t="s">
        <v>215</v>
      </c>
      <c r="E55" s="41" t="s">
        <v>627</v>
      </c>
      <c r="F55" s="41">
        <v>200</v>
      </c>
      <c r="G55" s="108">
        <v>210526.32</v>
      </c>
      <c r="H55" s="42"/>
      <c r="I55" s="42"/>
      <c r="J55" s="42"/>
      <c r="K55" s="42"/>
      <c r="L55" s="42"/>
      <c r="M55" s="42"/>
      <c r="N55" s="42"/>
    </row>
    <row r="56" spans="1:14" ht="100.5" customHeight="1" thickBot="1">
      <c r="A56" s="33" t="s">
        <v>485</v>
      </c>
      <c r="B56" s="41" t="s">
        <v>78</v>
      </c>
      <c r="C56" s="41" t="s">
        <v>91</v>
      </c>
      <c r="D56" s="41" t="s">
        <v>212</v>
      </c>
      <c r="E56" s="41" t="s">
        <v>488</v>
      </c>
      <c r="F56" s="41" t="s">
        <v>90</v>
      </c>
      <c r="G56" s="108">
        <v>1080</v>
      </c>
      <c r="H56" s="42"/>
      <c r="I56" s="42"/>
      <c r="J56" s="42"/>
      <c r="K56" s="42"/>
      <c r="L56" s="42"/>
      <c r="M56" s="42"/>
      <c r="N56" s="42"/>
    </row>
    <row r="57" spans="1:14" ht="94.5" thickBot="1">
      <c r="A57" s="33" t="s">
        <v>324</v>
      </c>
      <c r="B57" s="41" t="s">
        <v>78</v>
      </c>
      <c r="C57" s="41" t="s">
        <v>91</v>
      </c>
      <c r="D57" s="41" t="s">
        <v>212</v>
      </c>
      <c r="E57" s="41" t="s">
        <v>83</v>
      </c>
      <c r="F57" s="41" t="s">
        <v>92</v>
      </c>
      <c r="G57" s="108">
        <v>210000</v>
      </c>
      <c r="H57" s="42"/>
      <c r="I57" s="42"/>
      <c r="J57" s="42"/>
      <c r="K57" s="42"/>
      <c r="L57" s="42"/>
      <c r="M57" s="42"/>
      <c r="N57" s="42"/>
    </row>
    <row r="58" spans="1:14" ht="38.25" thickBot="1">
      <c r="A58" s="33" t="s">
        <v>432</v>
      </c>
      <c r="B58" s="41" t="s">
        <v>78</v>
      </c>
      <c r="C58" s="41" t="s">
        <v>436</v>
      </c>
      <c r="D58" s="41" t="s">
        <v>215</v>
      </c>
      <c r="E58" s="41" t="s">
        <v>433</v>
      </c>
      <c r="F58" s="41" t="s">
        <v>90</v>
      </c>
      <c r="G58" s="108">
        <v>0</v>
      </c>
      <c r="H58" s="42"/>
      <c r="I58" s="42"/>
      <c r="J58" s="42"/>
      <c r="K58" s="42"/>
      <c r="L58" s="42"/>
      <c r="M58" s="42"/>
      <c r="N58" s="42"/>
    </row>
    <row r="59" spans="1:14" ht="57" thickBot="1">
      <c r="A59" s="33" t="s">
        <v>434</v>
      </c>
      <c r="B59" s="41" t="s">
        <v>78</v>
      </c>
      <c r="C59" s="41" t="s">
        <v>217</v>
      </c>
      <c r="D59" s="41" t="s">
        <v>215</v>
      </c>
      <c r="E59" s="41" t="s">
        <v>435</v>
      </c>
      <c r="F59" s="41" t="s">
        <v>90</v>
      </c>
      <c r="G59" s="108">
        <v>0</v>
      </c>
      <c r="H59" s="42"/>
      <c r="I59" s="42"/>
      <c r="J59" s="42"/>
      <c r="K59" s="42"/>
      <c r="L59" s="42"/>
      <c r="M59" s="42"/>
      <c r="N59" s="42"/>
    </row>
    <row r="60" spans="1:14" ht="65.25" customHeight="1" thickBot="1">
      <c r="A60" s="261" t="s">
        <v>502</v>
      </c>
      <c r="B60" s="262" t="s">
        <v>78</v>
      </c>
      <c r="C60" s="262" t="s">
        <v>217</v>
      </c>
      <c r="D60" s="262" t="s">
        <v>215</v>
      </c>
      <c r="E60" s="262" t="s">
        <v>501</v>
      </c>
      <c r="F60" s="262" t="s">
        <v>90</v>
      </c>
      <c r="G60" s="263">
        <v>0</v>
      </c>
      <c r="H60" s="42"/>
      <c r="I60" s="42"/>
      <c r="J60" s="42"/>
      <c r="K60" s="42"/>
      <c r="L60" s="42"/>
      <c r="M60" s="42"/>
      <c r="N60" s="42"/>
    </row>
    <row r="61" spans="1:14" ht="172.5" customHeight="1" thickBot="1">
      <c r="A61" s="332" t="s">
        <v>672</v>
      </c>
      <c r="B61" s="262" t="s">
        <v>78</v>
      </c>
      <c r="C61" s="262" t="s">
        <v>217</v>
      </c>
      <c r="D61" s="262" t="s">
        <v>215</v>
      </c>
      <c r="E61" s="262" t="s">
        <v>670</v>
      </c>
      <c r="F61" s="262" t="s">
        <v>90</v>
      </c>
      <c r="G61" s="263">
        <v>999999.97</v>
      </c>
      <c r="H61" s="42"/>
      <c r="I61" s="42"/>
      <c r="J61" s="42"/>
      <c r="K61" s="42"/>
      <c r="L61" s="42"/>
      <c r="M61" s="42"/>
      <c r="N61" s="42"/>
    </row>
    <row r="62" spans="1:14" ht="65.25" customHeight="1" thickBot="1">
      <c r="A62" s="253" t="s">
        <v>554</v>
      </c>
      <c r="B62" s="254" t="s">
        <v>78</v>
      </c>
      <c r="C62" s="254" t="s">
        <v>217</v>
      </c>
      <c r="D62" s="254" t="s">
        <v>219</v>
      </c>
      <c r="E62" s="254" t="s">
        <v>555</v>
      </c>
      <c r="F62" s="254"/>
      <c r="G62" s="255">
        <f>G63+G64+G66+G68+G69+G70+G67+G65+G71</f>
        <v>2258285</v>
      </c>
      <c r="H62" s="42"/>
      <c r="I62" s="42"/>
      <c r="J62" s="42"/>
      <c r="K62" s="42"/>
      <c r="L62" s="42"/>
      <c r="M62" s="42"/>
      <c r="N62" s="42"/>
    </row>
    <row r="63" spans="1:14" ht="65.25" customHeight="1" thickBot="1">
      <c r="A63" s="33" t="s">
        <v>527</v>
      </c>
      <c r="B63" s="41" t="s">
        <v>78</v>
      </c>
      <c r="C63" s="41" t="s">
        <v>217</v>
      </c>
      <c r="D63" s="41" t="s">
        <v>212</v>
      </c>
      <c r="E63" s="41" t="s">
        <v>542</v>
      </c>
      <c r="F63" s="41" t="s">
        <v>90</v>
      </c>
      <c r="G63" s="108">
        <v>110000</v>
      </c>
      <c r="H63" s="42"/>
      <c r="I63" s="42"/>
      <c r="J63" s="42"/>
      <c r="K63" s="42"/>
      <c r="L63" s="42"/>
      <c r="M63" s="42"/>
      <c r="N63" s="42"/>
    </row>
    <row r="64" spans="1:14" ht="65.25" customHeight="1" thickBot="1">
      <c r="A64" s="33" t="s">
        <v>530</v>
      </c>
      <c r="B64" s="41" t="s">
        <v>78</v>
      </c>
      <c r="C64" s="41" t="s">
        <v>217</v>
      </c>
      <c r="D64" s="41" t="s">
        <v>214</v>
      </c>
      <c r="E64" s="41" t="s">
        <v>545</v>
      </c>
      <c r="F64" s="41" t="s">
        <v>90</v>
      </c>
      <c r="G64" s="108">
        <v>286000</v>
      </c>
      <c r="H64" s="42"/>
      <c r="I64" s="42"/>
      <c r="J64" s="42"/>
      <c r="K64" s="42"/>
      <c r="L64" s="42"/>
      <c r="M64" s="42"/>
      <c r="N64" s="42"/>
    </row>
    <row r="65" spans="1:14" ht="65.25" customHeight="1" thickBot="1">
      <c r="A65" s="33" t="s">
        <v>557</v>
      </c>
      <c r="B65" s="41" t="s">
        <v>78</v>
      </c>
      <c r="C65" s="41" t="s">
        <v>217</v>
      </c>
      <c r="D65" s="41" t="s">
        <v>215</v>
      </c>
      <c r="E65" s="41" t="s">
        <v>558</v>
      </c>
      <c r="F65" s="41" t="s">
        <v>90</v>
      </c>
      <c r="G65" s="263">
        <v>10000</v>
      </c>
      <c r="H65" s="42"/>
      <c r="I65" s="42"/>
      <c r="J65" s="42"/>
      <c r="K65" s="42"/>
      <c r="L65" s="42"/>
      <c r="M65" s="42"/>
      <c r="N65" s="42"/>
    </row>
    <row r="66" spans="1:14" ht="83.25" customHeight="1" thickBot="1">
      <c r="A66" s="33" t="s">
        <v>553</v>
      </c>
      <c r="B66" s="41" t="s">
        <v>78</v>
      </c>
      <c r="C66" s="41" t="s">
        <v>217</v>
      </c>
      <c r="D66" s="41" t="s">
        <v>215</v>
      </c>
      <c r="E66" s="41" t="s">
        <v>549</v>
      </c>
      <c r="F66" s="41" t="s">
        <v>90</v>
      </c>
      <c r="G66" s="263">
        <v>670000</v>
      </c>
      <c r="H66" s="42"/>
      <c r="I66" s="42"/>
      <c r="J66" s="42"/>
      <c r="K66" s="42"/>
      <c r="L66" s="42"/>
      <c r="M66" s="42"/>
      <c r="N66" s="42"/>
    </row>
    <row r="67" spans="1:14" ht="83.25" customHeight="1" thickBot="1">
      <c r="A67" s="33" t="s">
        <v>533</v>
      </c>
      <c r="B67" s="41" t="s">
        <v>78</v>
      </c>
      <c r="C67" s="41" t="s">
        <v>217</v>
      </c>
      <c r="D67" s="41" t="s">
        <v>215</v>
      </c>
      <c r="E67" s="41" t="s">
        <v>548</v>
      </c>
      <c r="F67" s="41" t="s">
        <v>90</v>
      </c>
      <c r="G67" s="263">
        <v>420000</v>
      </c>
      <c r="H67" s="42"/>
      <c r="I67" s="42"/>
      <c r="J67" s="42"/>
      <c r="K67" s="42"/>
      <c r="L67" s="42"/>
      <c r="M67" s="42"/>
      <c r="N67" s="42"/>
    </row>
    <row r="68" spans="1:14" ht="131.25" customHeight="1" thickBot="1">
      <c r="A68" s="33" t="s">
        <v>522</v>
      </c>
      <c r="B68" s="41" t="s">
        <v>78</v>
      </c>
      <c r="C68" s="41" t="s">
        <v>217</v>
      </c>
      <c r="D68" s="41" t="s">
        <v>217</v>
      </c>
      <c r="E68" s="41" t="s">
        <v>539</v>
      </c>
      <c r="F68" s="41" t="s">
        <v>180</v>
      </c>
      <c r="G68" s="108">
        <v>714335</v>
      </c>
      <c r="H68" s="42"/>
      <c r="I68" s="42"/>
      <c r="J68" s="42"/>
      <c r="K68" s="42"/>
      <c r="L68" s="42"/>
      <c r="M68" s="42"/>
      <c r="N68" s="42"/>
    </row>
    <row r="69" spans="1:14" ht="65.25" customHeight="1" thickBot="1">
      <c r="A69" s="33" t="s">
        <v>523</v>
      </c>
      <c r="B69" s="41" t="s">
        <v>78</v>
      </c>
      <c r="C69" s="41" t="s">
        <v>217</v>
      </c>
      <c r="D69" s="41" t="s">
        <v>217</v>
      </c>
      <c r="E69" s="41" t="s">
        <v>539</v>
      </c>
      <c r="F69" s="41" t="s">
        <v>90</v>
      </c>
      <c r="G69" s="108">
        <v>42350</v>
      </c>
      <c r="H69" s="42"/>
      <c r="I69" s="42"/>
      <c r="J69" s="42"/>
      <c r="K69" s="42"/>
      <c r="L69" s="42"/>
      <c r="M69" s="42"/>
      <c r="N69" s="42"/>
    </row>
    <row r="70" spans="1:14" ht="65.25" customHeight="1" thickBot="1">
      <c r="A70" s="33" t="s">
        <v>524</v>
      </c>
      <c r="B70" s="41" t="s">
        <v>78</v>
      </c>
      <c r="C70" s="41" t="s">
        <v>217</v>
      </c>
      <c r="D70" s="41" t="s">
        <v>217</v>
      </c>
      <c r="E70" s="41" t="s">
        <v>539</v>
      </c>
      <c r="F70" s="41" t="s">
        <v>136</v>
      </c>
      <c r="G70" s="108">
        <v>5600</v>
      </c>
      <c r="H70" s="42"/>
      <c r="I70" s="42"/>
      <c r="J70" s="42"/>
      <c r="K70" s="42"/>
      <c r="L70" s="42"/>
      <c r="M70" s="42"/>
      <c r="N70" s="42"/>
    </row>
    <row r="71" spans="1:14" ht="65.25" customHeight="1" thickBot="1">
      <c r="A71" s="33" t="s">
        <v>391</v>
      </c>
      <c r="B71" s="41" t="s">
        <v>78</v>
      </c>
      <c r="C71" s="41" t="s">
        <v>217</v>
      </c>
      <c r="D71" s="41" t="s">
        <v>217</v>
      </c>
      <c r="E71" s="41" t="s">
        <v>395</v>
      </c>
      <c r="F71" s="41" t="s">
        <v>90</v>
      </c>
      <c r="G71" s="108">
        <v>0</v>
      </c>
      <c r="H71" s="42"/>
      <c r="I71" s="42"/>
      <c r="J71" s="42"/>
      <c r="K71" s="42"/>
      <c r="L71" s="42"/>
      <c r="M71" s="42"/>
      <c r="N71" s="42"/>
    </row>
    <row r="72" spans="1:14" ht="57" thickBot="1">
      <c r="A72" s="37" t="s">
        <v>11</v>
      </c>
      <c r="B72" s="40">
        <v>933</v>
      </c>
      <c r="C72" s="40" t="s">
        <v>218</v>
      </c>
      <c r="D72" s="40" t="s">
        <v>219</v>
      </c>
      <c r="E72" s="40" t="s">
        <v>179</v>
      </c>
      <c r="F72" s="40"/>
      <c r="G72" s="215">
        <f>SUM(G73:G86)</f>
        <v>5134950.5</v>
      </c>
      <c r="H72" s="42"/>
      <c r="I72" s="42"/>
      <c r="J72" s="42"/>
      <c r="K72" s="42"/>
      <c r="L72" s="42"/>
      <c r="M72" s="42"/>
      <c r="N72" s="42"/>
    </row>
    <row r="73" spans="1:14" ht="113.25" thickBot="1">
      <c r="A73" s="39" t="s">
        <v>473</v>
      </c>
      <c r="B73" s="41">
        <v>933</v>
      </c>
      <c r="C73" s="41" t="s">
        <v>218</v>
      </c>
      <c r="D73" s="41" t="s">
        <v>212</v>
      </c>
      <c r="E73" s="41" t="s">
        <v>474</v>
      </c>
      <c r="F73" s="41">
        <v>100</v>
      </c>
      <c r="G73" s="108">
        <v>2158165</v>
      </c>
      <c r="H73" s="42"/>
      <c r="I73" s="42"/>
      <c r="J73" s="42"/>
      <c r="K73" s="42"/>
      <c r="L73" s="42"/>
      <c r="M73" s="42"/>
      <c r="N73" s="42"/>
    </row>
    <row r="74" spans="1:14" ht="172.5" customHeight="1" thickBot="1">
      <c r="A74" s="229" t="s">
        <v>664</v>
      </c>
      <c r="B74" s="41" t="s">
        <v>78</v>
      </c>
      <c r="C74" s="41" t="s">
        <v>218</v>
      </c>
      <c r="D74" s="41" t="s">
        <v>212</v>
      </c>
      <c r="E74" s="41" t="s">
        <v>593</v>
      </c>
      <c r="F74" s="41" t="s">
        <v>180</v>
      </c>
      <c r="G74" s="108">
        <v>206387</v>
      </c>
      <c r="H74" s="42"/>
      <c r="I74" s="42"/>
      <c r="J74" s="42"/>
      <c r="K74" s="42"/>
      <c r="L74" s="42"/>
      <c r="M74" s="42"/>
      <c r="N74" s="42"/>
    </row>
    <row r="75" spans="1:14" ht="188.25" thickBot="1">
      <c r="A75" s="39" t="s">
        <v>475</v>
      </c>
      <c r="B75" s="41">
        <v>933</v>
      </c>
      <c r="C75" s="41" t="s">
        <v>218</v>
      </c>
      <c r="D75" s="41" t="s">
        <v>212</v>
      </c>
      <c r="E75" s="41" t="s">
        <v>181</v>
      </c>
      <c r="F75" s="41">
        <v>100</v>
      </c>
      <c r="G75" s="108">
        <v>581371</v>
      </c>
      <c r="H75" s="42"/>
      <c r="I75" s="42"/>
      <c r="J75" s="42"/>
      <c r="K75" s="42"/>
      <c r="L75" s="42"/>
      <c r="M75" s="42"/>
      <c r="N75" s="42"/>
    </row>
    <row r="76" spans="1:14" ht="57" thickBot="1">
      <c r="A76" s="33" t="s">
        <v>476</v>
      </c>
      <c r="B76" s="41">
        <v>933</v>
      </c>
      <c r="C76" s="41" t="s">
        <v>218</v>
      </c>
      <c r="D76" s="41" t="s">
        <v>212</v>
      </c>
      <c r="E76" s="41" t="s">
        <v>474</v>
      </c>
      <c r="F76" s="41">
        <v>200</v>
      </c>
      <c r="G76" s="108">
        <v>1019462</v>
      </c>
      <c r="H76" s="42"/>
      <c r="I76" s="42"/>
      <c r="J76" s="42"/>
      <c r="K76" s="42"/>
      <c r="L76" s="42"/>
      <c r="M76" s="42"/>
      <c r="N76" s="42"/>
    </row>
    <row r="77" spans="1:14" ht="38.25" thickBot="1">
      <c r="A77" s="33" t="s">
        <v>296</v>
      </c>
      <c r="B77" s="41">
        <v>933</v>
      </c>
      <c r="C77" s="41" t="s">
        <v>218</v>
      </c>
      <c r="D77" s="41" t="s">
        <v>212</v>
      </c>
      <c r="E77" s="41" t="s">
        <v>474</v>
      </c>
      <c r="F77" s="41">
        <v>800</v>
      </c>
      <c r="G77" s="108">
        <v>200000</v>
      </c>
      <c r="H77" s="42"/>
      <c r="I77" s="42"/>
      <c r="J77" s="42"/>
      <c r="K77" s="42"/>
      <c r="L77" s="42"/>
      <c r="M77" s="42"/>
      <c r="N77" s="42"/>
    </row>
    <row r="78" spans="1:14" ht="113.25" thickBot="1">
      <c r="A78" s="33" t="s">
        <v>477</v>
      </c>
      <c r="B78" s="41">
        <v>933</v>
      </c>
      <c r="C78" s="41" t="s">
        <v>218</v>
      </c>
      <c r="D78" s="41" t="s">
        <v>212</v>
      </c>
      <c r="E78" s="41" t="s">
        <v>478</v>
      </c>
      <c r="F78" s="41">
        <v>100</v>
      </c>
      <c r="G78" s="108">
        <v>283520</v>
      </c>
      <c r="H78" s="42"/>
      <c r="I78" s="42"/>
      <c r="J78" s="42"/>
      <c r="K78" s="42"/>
      <c r="L78" s="42"/>
      <c r="M78" s="42"/>
      <c r="N78" s="42"/>
    </row>
    <row r="79" spans="1:14" ht="179.25" customHeight="1" thickBot="1">
      <c r="A79" s="229" t="s">
        <v>664</v>
      </c>
      <c r="B79" s="41" t="s">
        <v>78</v>
      </c>
      <c r="C79" s="41" t="s">
        <v>218</v>
      </c>
      <c r="D79" s="41" t="s">
        <v>212</v>
      </c>
      <c r="E79" s="41" t="s">
        <v>571</v>
      </c>
      <c r="F79" s="41" t="s">
        <v>180</v>
      </c>
      <c r="G79" s="108">
        <v>147419</v>
      </c>
      <c r="H79" s="42"/>
      <c r="I79" s="42"/>
      <c r="J79" s="42"/>
      <c r="K79" s="42"/>
      <c r="L79" s="42"/>
      <c r="M79" s="42"/>
      <c r="N79" s="42"/>
    </row>
    <row r="80" spans="1:14" ht="188.25" thickBot="1">
      <c r="A80" s="33" t="s">
        <v>479</v>
      </c>
      <c r="B80" s="41">
        <v>933</v>
      </c>
      <c r="C80" s="41" t="s">
        <v>218</v>
      </c>
      <c r="D80" s="41" t="s">
        <v>212</v>
      </c>
      <c r="E80" s="41" t="s">
        <v>480</v>
      </c>
      <c r="F80" s="41">
        <v>100</v>
      </c>
      <c r="G80" s="108">
        <v>415264</v>
      </c>
      <c r="H80" s="42"/>
      <c r="I80" s="42"/>
      <c r="J80" s="42"/>
      <c r="K80" s="42"/>
      <c r="L80" s="42"/>
      <c r="M80" s="42"/>
      <c r="N80" s="42"/>
    </row>
    <row r="81" spans="1:14" ht="57" thickBot="1">
      <c r="A81" s="33" t="s">
        <v>481</v>
      </c>
      <c r="B81" s="41">
        <v>933</v>
      </c>
      <c r="C81" s="41" t="s">
        <v>218</v>
      </c>
      <c r="D81" s="41" t="s">
        <v>212</v>
      </c>
      <c r="E81" s="41" t="s">
        <v>478</v>
      </c>
      <c r="F81" s="41">
        <v>200</v>
      </c>
      <c r="G81" s="108">
        <v>33000</v>
      </c>
      <c r="H81" s="42"/>
      <c r="I81" s="42"/>
      <c r="J81" s="42"/>
      <c r="K81" s="42"/>
      <c r="L81" s="42"/>
      <c r="M81" s="42"/>
      <c r="N81" s="42"/>
    </row>
    <row r="82" spans="1:14" ht="120.75" customHeight="1" thickBot="1">
      <c r="A82" s="229" t="s">
        <v>681</v>
      </c>
      <c r="B82" s="41" t="s">
        <v>78</v>
      </c>
      <c r="C82" s="41" t="s">
        <v>218</v>
      </c>
      <c r="D82" s="41" t="s">
        <v>212</v>
      </c>
      <c r="E82" s="41" t="s">
        <v>680</v>
      </c>
      <c r="F82" s="41" t="s">
        <v>90</v>
      </c>
      <c r="G82" s="108">
        <v>16513</v>
      </c>
      <c r="H82" s="42"/>
      <c r="I82" s="42"/>
      <c r="J82" s="42"/>
      <c r="K82" s="42"/>
      <c r="L82" s="42"/>
      <c r="M82" s="42"/>
      <c r="N82" s="42"/>
    </row>
    <row r="83" spans="1:14" ht="38.25" thickBot="1">
      <c r="A83" s="33" t="s">
        <v>384</v>
      </c>
      <c r="B83" s="41" t="s">
        <v>78</v>
      </c>
      <c r="C83" s="41" t="s">
        <v>218</v>
      </c>
      <c r="D83" s="41" t="s">
        <v>212</v>
      </c>
      <c r="E83" s="41" t="s">
        <v>399</v>
      </c>
      <c r="F83" s="41" t="s">
        <v>90</v>
      </c>
      <c r="G83" s="108">
        <v>15000</v>
      </c>
      <c r="H83" s="42"/>
      <c r="I83" s="42"/>
      <c r="J83" s="42"/>
      <c r="K83" s="42"/>
      <c r="L83" s="42"/>
      <c r="M83" s="42"/>
      <c r="N83" s="42"/>
    </row>
    <row r="84" spans="1:14" ht="57" thickBot="1">
      <c r="A84" s="33" t="s">
        <v>391</v>
      </c>
      <c r="B84" s="41" t="s">
        <v>78</v>
      </c>
      <c r="C84" s="41" t="s">
        <v>218</v>
      </c>
      <c r="D84" s="41" t="s">
        <v>212</v>
      </c>
      <c r="E84" s="41" t="s">
        <v>401</v>
      </c>
      <c r="F84" s="41" t="s">
        <v>90</v>
      </c>
      <c r="G84" s="108">
        <v>0</v>
      </c>
      <c r="H84" s="42"/>
      <c r="I84" s="42"/>
      <c r="J84" s="42"/>
      <c r="K84" s="42"/>
      <c r="L84" s="42"/>
      <c r="M84" s="42"/>
      <c r="N84" s="42"/>
    </row>
    <row r="85" spans="1:14" ht="140.25" customHeight="1" thickBot="1">
      <c r="A85" s="229" t="s">
        <v>516</v>
      </c>
      <c r="B85" s="41" t="s">
        <v>78</v>
      </c>
      <c r="C85" s="41" t="s">
        <v>218</v>
      </c>
      <c r="D85" s="41" t="s">
        <v>212</v>
      </c>
      <c r="E85" s="41" t="s">
        <v>182</v>
      </c>
      <c r="F85" s="41" t="s">
        <v>180</v>
      </c>
      <c r="G85" s="108">
        <v>15000</v>
      </c>
      <c r="H85" s="42"/>
      <c r="I85" s="42"/>
      <c r="J85" s="42"/>
      <c r="K85" s="42"/>
      <c r="L85" s="42"/>
      <c r="M85" s="42"/>
      <c r="N85" s="42"/>
    </row>
    <row r="86" spans="1:14" ht="94.5" thickBot="1">
      <c r="A86" s="33" t="s">
        <v>482</v>
      </c>
      <c r="B86" s="41" t="s">
        <v>78</v>
      </c>
      <c r="C86" s="41" t="s">
        <v>218</v>
      </c>
      <c r="D86" s="41" t="s">
        <v>212</v>
      </c>
      <c r="E86" s="41" t="s">
        <v>182</v>
      </c>
      <c r="F86" s="41">
        <v>200</v>
      </c>
      <c r="G86" s="263">
        <v>43849.5</v>
      </c>
      <c r="H86" s="42"/>
      <c r="I86" s="42"/>
      <c r="J86" s="42"/>
      <c r="K86" s="42"/>
      <c r="L86" s="42"/>
      <c r="M86" s="42"/>
      <c r="N86" s="42"/>
    </row>
    <row r="87" spans="1:14" ht="19.5" thickBot="1">
      <c r="A87" s="43" t="s">
        <v>39</v>
      </c>
      <c r="B87" s="40"/>
      <c r="C87" s="40"/>
      <c r="D87" s="40"/>
      <c r="E87" s="40"/>
      <c r="F87" s="40"/>
      <c r="G87" s="109">
        <f>G72+G10+G62</f>
        <v>23787198.310000002</v>
      </c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  <row r="695" spans="1:14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</row>
    <row r="696" spans="1:14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</row>
    <row r="697" spans="1:14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</row>
    <row r="698" spans="1:14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</row>
    <row r="699" spans="1:14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</row>
    <row r="700" spans="1:14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</row>
    <row r="701" spans="1:14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</row>
    <row r="702" spans="1:14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</row>
    <row r="703" spans="1:14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</row>
  </sheetData>
  <mergeCells count="14">
    <mergeCell ref="G21:G22"/>
    <mergeCell ref="B21:B22"/>
    <mergeCell ref="C21:C22"/>
    <mergeCell ref="D21:D22"/>
    <mergeCell ref="E21:E22"/>
    <mergeCell ref="F21:F22"/>
    <mergeCell ref="F4:G4"/>
    <mergeCell ref="A6:G6"/>
    <mergeCell ref="B16:B17"/>
    <mergeCell ref="C16:C17"/>
    <mergeCell ref="D16:D17"/>
    <mergeCell ref="E16:E17"/>
    <mergeCell ref="F16:F17"/>
    <mergeCell ref="G16:G1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4"/>
  <sheetViews>
    <sheetView topLeftCell="A73" zoomScale="75" workbookViewId="0">
      <selection activeCell="A75" sqref="A75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08" t="s">
        <v>583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71" t="s">
        <v>653</v>
      </c>
      <c r="G4" s="371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70" t="s">
        <v>568</v>
      </c>
      <c r="B6" s="370"/>
      <c r="C6" s="370"/>
      <c r="D6" s="370"/>
      <c r="E6" s="370"/>
      <c r="F6" s="370"/>
      <c r="G6" s="370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159" t="s">
        <v>561</v>
      </c>
      <c r="H8" s="161" t="s">
        <v>671</v>
      </c>
      <c r="I8" s="157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156" t="s">
        <v>55</v>
      </c>
      <c r="I9" s="157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SUM(G11:G53)</f>
        <v>10158879.949999999</v>
      </c>
      <c r="H10" s="109">
        <f>SUM(H11:H53)</f>
        <v>10418232.9</v>
      </c>
      <c r="I10" s="157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3073386</v>
      </c>
      <c r="H11" s="202">
        <v>3073386</v>
      </c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118">
        <v>250000</v>
      </c>
      <c r="H12" s="203">
        <v>240000</v>
      </c>
      <c r="I12" s="42"/>
      <c r="J12" s="42"/>
      <c r="K12" s="42"/>
      <c r="L12" s="42"/>
      <c r="M12" s="42"/>
      <c r="N12" s="42"/>
    </row>
    <row r="13" spans="1:14" ht="38.25" thickBot="1">
      <c r="A13" s="32" t="s">
        <v>75</v>
      </c>
      <c r="B13" s="41">
        <v>933</v>
      </c>
      <c r="C13" s="41" t="s">
        <v>212</v>
      </c>
      <c r="D13" s="41" t="s">
        <v>213</v>
      </c>
      <c r="E13" s="41" t="s">
        <v>76</v>
      </c>
      <c r="F13" s="41">
        <v>800</v>
      </c>
      <c r="G13" s="108">
        <v>10000</v>
      </c>
      <c r="H13" s="202">
        <v>10000</v>
      </c>
      <c r="I13" s="42"/>
      <c r="J13" s="42"/>
      <c r="K13" s="42"/>
      <c r="L13" s="42"/>
      <c r="M13" s="42"/>
      <c r="N13" s="42"/>
    </row>
    <row r="14" spans="1:14" ht="94.5" thickBot="1">
      <c r="A14" s="293" t="s">
        <v>598</v>
      </c>
      <c r="B14" s="291" t="s">
        <v>78</v>
      </c>
      <c r="C14" s="291" t="s">
        <v>212</v>
      </c>
      <c r="D14" s="291" t="s">
        <v>213</v>
      </c>
      <c r="E14" s="291" t="s">
        <v>667</v>
      </c>
      <c r="F14" s="291" t="s">
        <v>507</v>
      </c>
      <c r="G14" s="292">
        <v>855.26</v>
      </c>
      <c r="H14" s="286">
        <v>855.26</v>
      </c>
      <c r="I14" s="42"/>
      <c r="J14" s="42"/>
      <c r="K14" s="42"/>
      <c r="L14" s="42"/>
      <c r="M14" s="42"/>
      <c r="N14" s="42"/>
    </row>
    <row r="15" spans="1:14" ht="18.75" customHeight="1">
      <c r="A15" s="32" t="s">
        <v>167</v>
      </c>
      <c r="B15" s="373">
        <v>933</v>
      </c>
      <c r="C15" s="373" t="s">
        <v>212</v>
      </c>
      <c r="D15" s="373" t="s">
        <v>214</v>
      </c>
      <c r="E15" s="373" t="s">
        <v>77</v>
      </c>
      <c r="F15" s="373">
        <v>100</v>
      </c>
      <c r="G15" s="375">
        <v>1011192</v>
      </c>
      <c r="H15" s="377">
        <v>1011192</v>
      </c>
      <c r="I15" s="42"/>
      <c r="J15" s="42"/>
      <c r="K15" s="42"/>
      <c r="L15" s="42"/>
      <c r="M15" s="42"/>
      <c r="N15" s="42"/>
    </row>
    <row r="16" spans="1:14" ht="103.5" customHeight="1" thickBot="1">
      <c r="A16" s="39" t="s">
        <v>358</v>
      </c>
      <c r="B16" s="374"/>
      <c r="C16" s="374"/>
      <c r="D16" s="374"/>
      <c r="E16" s="374"/>
      <c r="F16" s="374"/>
      <c r="G16" s="376"/>
      <c r="H16" s="378"/>
      <c r="I16" s="42"/>
      <c r="J16" s="42"/>
      <c r="K16" s="42"/>
      <c r="L16" s="42"/>
      <c r="M16" s="42"/>
      <c r="N16" s="42"/>
    </row>
    <row r="17" spans="1:14" ht="103.5" customHeight="1" thickBot="1">
      <c r="A17" s="33" t="s">
        <v>589</v>
      </c>
      <c r="B17" s="284" t="s">
        <v>78</v>
      </c>
      <c r="C17" s="284" t="s">
        <v>212</v>
      </c>
      <c r="D17" s="284" t="s">
        <v>595</v>
      </c>
      <c r="E17" s="328" t="s">
        <v>669</v>
      </c>
      <c r="F17" s="284" t="s">
        <v>507</v>
      </c>
      <c r="G17" s="285">
        <v>72076</v>
      </c>
      <c r="H17" s="287">
        <v>72076</v>
      </c>
      <c r="I17" s="42"/>
      <c r="J17" s="42"/>
      <c r="K17" s="42"/>
      <c r="L17" s="42"/>
      <c r="M17" s="42"/>
      <c r="N17" s="42"/>
    </row>
    <row r="18" spans="1:14" ht="57" thickBot="1">
      <c r="A18" s="34" t="s">
        <v>409</v>
      </c>
      <c r="B18" s="117" t="s">
        <v>78</v>
      </c>
      <c r="C18" s="117" t="s">
        <v>212</v>
      </c>
      <c r="D18" s="117" t="s">
        <v>195</v>
      </c>
      <c r="E18" s="117" t="s">
        <v>413</v>
      </c>
      <c r="F18" s="117" t="s">
        <v>90</v>
      </c>
      <c r="G18" s="118">
        <v>67000</v>
      </c>
      <c r="H18" s="202">
        <v>67000</v>
      </c>
      <c r="I18" s="42"/>
      <c r="J18" s="42"/>
      <c r="K18" s="42"/>
      <c r="L18" s="42"/>
      <c r="M18" s="42"/>
      <c r="N18" s="42"/>
    </row>
    <row r="19" spans="1:14" ht="75">
      <c r="A19" s="32" t="s">
        <v>79</v>
      </c>
      <c r="B19" s="373">
        <v>933</v>
      </c>
      <c r="C19" s="373" t="s">
        <v>212</v>
      </c>
      <c r="D19" s="373">
        <v>13</v>
      </c>
      <c r="E19" s="373" t="s">
        <v>80</v>
      </c>
      <c r="F19" s="373">
        <v>200</v>
      </c>
      <c r="G19" s="375">
        <v>250000</v>
      </c>
      <c r="H19" s="377">
        <v>255000</v>
      </c>
      <c r="I19" s="42"/>
      <c r="J19" s="42"/>
      <c r="K19" s="42"/>
      <c r="L19" s="42"/>
      <c r="M19" s="42"/>
      <c r="N19" s="42"/>
    </row>
    <row r="20" spans="1:14" ht="38.25" thickBot="1">
      <c r="A20" s="38" t="s">
        <v>359</v>
      </c>
      <c r="B20" s="374"/>
      <c r="C20" s="374"/>
      <c r="D20" s="374"/>
      <c r="E20" s="374"/>
      <c r="F20" s="374"/>
      <c r="G20" s="376"/>
      <c r="H20" s="378"/>
      <c r="I20" s="42"/>
      <c r="J20" s="42"/>
      <c r="K20" s="42"/>
      <c r="L20" s="42"/>
      <c r="M20" s="42"/>
      <c r="N20" s="42"/>
    </row>
    <row r="21" spans="1:14" ht="75.75" thickBot="1">
      <c r="A21" s="33" t="s">
        <v>81</v>
      </c>
      <c r="B21" s="41">
        <v>933</v>
      </c>
      <c r="C21" s="41" t="s">
        <v>212</v>
      </c>
      <c r="D21" s="41">
        <v>13</v>
      </c>
      <c r="E21" s="41" t="s">
        <v>82</v>
      </c>
      <c r="F21" s="41">
        <v>200</v>
      </c>
      <c r="G21" s="108">
        <v>39000</v>
      </c>
      <c r="H21" s="202">
        <v>40000</v>
      </c>
      <c r="I21" s="42"/>
      <c r="J21" s="42"/>
      <c r="K21" s="42"/>
      <c r="L21" s="42"/>
      <c r="M21" s="42"/>
      <c r="N21" s="42"/>
    </row>
    <row r="22" spans="1:14" ht="38.25" thickBot="1">
      <c r="A22" s="33" t="s">
        <v>201</v>
      </c>
      <c r="B22" s="41" t="s">
        <v>78</v>
      </c>
      <c r="C22" s="41" t="s">
        <v>212</v>
      </c>
      <c r="D22" s="41" t="s">
        <v>195</v>
      </c>
      <c r="E22" s="41" t="s">
        <v>447</v>
      </c>
      <c r="F22" s="41" t="s">
        <v>90</v>
      </c>
      <c r="G22" s="108">
        <v>320000</v>
      </c>
      <c r="H22" s="202">
        <v>325000</v>
      </c>
      <c r="I22" s="42"/>
      <c r="J22" s="42"/>
      <c r="K22" s="42"/>
      <c r="L22" s="42"/>
      <c r="M22" s="42"/>
      <c r="N22" s="42"/>
    </row>
    <row r="23" spans="1:14" ht="94.5" thickBot="1">
      <c r="A23" s="33" t="s">
        <v>84</v>
      </c>
      <c r="B23" s="41">
        <v>933</v>
      </c>
      <c r="C23" s="41" t="s">
        <v>212</v>
      </c>
      <c r="D23" s="41">
        <v>13</v>
      </c>
      <c r="E23" s="41" t="s">
        <v>85</v>
      </c>
      <c r="F23" s="41">
        <v>200</v>
      </c>
      <c r="G23" s="108">
        <v>5000</v>
      </c>
      <c r="H23" s="202">
        <v>5000</v>
      </c>
      <c r="I23" s="42"/>
      <c r="J23" s="42"/>
      <c r="K23" s="42"/>
      <c r="L23" s="42"/>
      <c r="M23" s="42"/>
      <c r="N23" s="42"/>
    </row>
    <row r="24" spans="1:14" ht="57" thickBot="1">
      <c r="A24" s="25" t="s">
        <v>86</v>
      </c>
      <c r="B24" s="41">
        <v>933</v>
      </c>
      <c r="C24" s="41" t="s">
        <v>212</v>
      </c>
      <c r="D24" s="41">
        <v>13</v>
      </c>
      <c r="E24" s="41" t="s">
        <v>184</v>
      </c>
      <c r="F24" s="41" t="s">
        <v>136</v>
      </c>
      <c r="G24" s="108">
        <v>9000</v>
      </c>
      <c r="H24" s="202">
        <v>9000</v>
      </c>
      <c r="I24" s="42"/>
      <c r="J24" s="42"/>
      <c r="K24" s="42"/>
      <c r="L24" s="42"/>
      <c r="M24" s="42"/>
      <c r="N24" s="42"/>
    </row>
    <row r="25" spans="1:14" ht="57" thickBot="1">
      <c r="A25" s="25" t="s">
        <v>391</v>
      </c>
      <c r="B25" s="41" t="s">
        <v>78</v>
      </c>
      <c r="C25" s="41" t="s">
        <v>212</v>
      </c>
      <c r="D25" s="41" t="s">
        <v>195</v>
      </c>
      <c r="E25" s="41" t="s">
        <v>401</v>
      </c>
      <c r="F25" s="41" t="s">
        <v>90</v>
      </c>
      <c r="G25" s="108">
        <v>0</v>
      </c>
      <c r="H25" s="202">
        <v>0</v>
      </c>
      <c r="I25" s="42"/>
      <c r="J25" s="42"/>
      <c r="K25" s="42"/>
      <c r="L25" s="42"/>
      <c r="M25" s="42"/>
      <c r="N25" s="42"/>
    </row>
    <row r="26" spans="1:14" ht="19.5" thickBot="1">
      <c r="A26" s="33" t="s">
        <v>163</v>
      </c>
      <c r="B26" s="41" t="s">
        <v>78</v>
      </c>
      <c r="C26" s="115" t="s">
        <v>212</v>
      </c>
      <c r="D26" s="115" t="s">
        <v>183</v>
      </c>
      <c r="E26" s="41" t="s">
        <v>174</v>
      </c>
      <c r="F26" s="41" t="s">
        <v>136</v>
      </c>
      <c r="G26" s="108">
        <v>5000</v>
      </c>
      <c r="H26" s="202">
        <v>5000</v>
      </c>
      <c r="I26" s="42"/>
      <c r="J26" s="42"/>
      <c r="K26" s="42"/>
      <c r="L26" s="42"/>
      <c r="M26" s="42"/>
      <c r="N26" s="42"/>
    </row>
    <row r="27" spans="1:14" ht="136.5" customHeight="1" thickBot="1">
      <c r="A27" s="33" t="s">
        <v>87</v>
      </c>
      <c r="B27" s="41">
        <v>933</v>
      </c>
      <c r="C27" s="41" t="s">
        <v>214</v>
      </c>
      <c r="D27" s="41" t="s">
        <v>215</v>
      </c>
      <c r="E27" s="41" t="s">
        <v>88</v>
      </c>
      <c r="F27" s="41">
        <v>100</v>
      </c>
      <c r="G27" s="108">
        <v>246500</v>
      </c>
      <c r="H27" s="202">
        <v>254900</v>
      </c>
      <c r="I27" s="42"/>
      <c r="J27" s="42"/>
      <c r="K27" s="42"/>
      <c r="L27" s="42"/>
      <c r="M27" s="42"/>
      <c r="N27" s="42"/>
    </row>
    <row r="28" spans="1:14" ht="75.75" thickBot="1">
      <c r="A28" s="25" t="s">
        <v>89</v>
      </c>
      <c r="B28" s="41">
        <v>933</v>
      </c>
      <c r="C28" s="41" t="s">
        <v>214</v>
      </c>
      <c r="D28" s="41" t="s">
        <v>215</v>
      </c>
      <c r="E28" s="41" t="s">
        <v>88</v>
      </c>
      <c r="F28" s="41">
        <v>200</v>
      </c>
      <c r="G28" s="108">
        <v>0</v>
      </c>
      <c r="H28" s="202">
        <v>0</v>
      </c>
      <c r="I28" s="42"/>
      <c r="J28" s="42"/>
      <c r="K28" s="42"/>
      <c r="L28" s="42"/>
      <c r="M28" s="42"/>
      <c r="N28" s="42"/>
    </row>
    <row r="29" spans="1:14" ht="113.25" thickBot="1">
      <c r="A29" s="48" t="s">
        <v>93</v>
      </c>
      <c r="B29" s="49">
        <v>933</v>
      </c>
      <c r="C29" s="49" t="s">
        <v>215</v>
      </c>
      <c r="D29" s="49" t="s">
        <v>216</v>
      </c>
      <c r="E29" s="49" t="s">
        <v>94</v>
      </c>
      <c r="F29" s="49">
        <v>200</v>
      </c>
      <c r="G29" s="110">
        <v>25200</v>
      </c>
      <c r="H29" s="202">
        <v>25200</v>
      </c>
      <c r="I29" s="42"/>
      <c r="J29" s="42"/>
      <c r="K29" s="42"/>
      <c r="L29" s="42"/>
      <c r="M29" s="42"/>
      <c r="N29" s="42"/>
    </row>
    <row r="30" spans="1:14" ht="57" thickBot="1">
      <c r="A30" s="25" t="s">
        <v>95</v>
      </c>
      <c r="B30" s="41">
        <v>933</v>
      </c>
      <c r="C30" s="41" t="s">
        <v>215</v>
      </c>
      <c r="D30" s="41">
        <v>10</v>
      </c>
      <c r="E30" s="41" t="s">
        <v>96</v>
      </c>
      <c r="F30" s="41">
        <v>200</v>
      </c>
      <c r="G30" s="108">
        <v>0</v>
      </c>
      <c r="H30" s="202">
        <v>0</v>
      </c>
      <c r="I30" s="42"/>
      <c r="J30" s="42"/>
      <c r="K30" s="42"/>
      <c r="L30" s="42"/>
      <c r="M30" s="42"/>
      <c r="N30" s="42"/>
    </row>
    <row r="31" spans="1:14" ht="75.75" thickBot="1">
      <c r="A31" s="33" t="s">
        <v>97</v>
      </c>
      <c r="B31" s="41">
        <v>933</v>
      </c>
      <c r="C31" s="41" t="s">
        <v>215</v>
      </c>
      <c r="D31" s="41">
        <v>10</v>
      </c>
      <c r="E31" s="41" t="s">
        <v>176</v>
      </c>
      <c r="F31" s="41">
        <v>200</v>
      </c>
      <c r="G31" s="108">
        <v>0</v>
      </c>
      <c r="H31" s="202">
        <v>0</v>
      </c>
      <c r="I31" s="42"/>
      <c r="J31" s="42"/>
      <c r="K31" s="42"/>
      <c r="L31" s="42"/>
      <c r="M31" s="42"/>
      <c r="N31" s="42"/>
    </row>
    <row r="32" spans="1:14" ht="94.5" thickBot="1">
      <c r="A32" s="33" t="s">
        <v>98</v>
      </c>
      <c r="B32" s="41">
        <v>933</v>
      </c>
      <c r="C32" s="41" t="s">
        <v>215</v>
      </c>
      <c r="D32" s="41">
        <v>10</v>
      </c>
      <c r="E32" s="41" t="s">
        <v>99</v>
      </c>
      <c r="F32" s="41">
        <v>600</v>
      </c>
      <c r="G32" s="108">
        <v>68920</v>
      </c>
      <c r="H32" s="202">
        <v>68920</v>
      </c>
      <c r="I32" s="42"/>
      <c r="J32" s="42"/>
      <c r="K32" s="42"/>
      <c r="L32" s="42"/>
      <c r="M32" s="42"/>
      <c r="N32" s="42"/>
    </row>
    <row r="33" spans="1:14" ht="94.5" thickBot="1">
      <c r="A33" s="33" t="s">
        <v>100</v>
      </c>
      <c r="B33" s="41">
        <v>933</v>
      </c>
      <c r="C33" s="41" t="s">
        <v>215</v>
      </c>
      <c r="D33" s="41">
        <v>10</v>
      </c>
      <c r="E33" s="41" t="s">
        <v>101</v>
      </c>
      <c r="F33" s="41">
        <v>200</v>
      </c>
      <c r="G33" s="108">
        <v>5000</v>
      </c>
      <c r="H33" s="202">
        <v>5000</v>
      </c>
      <c r="I33" s="42"/>
      <c r="J33" s="42"/>
      <c r="K33" s="42"/>
      <c r="L33" s="42"/>
      <c r="M33" s="42"/>
      <c r="N33" s="42"/>
    </row>
    <row r="34" spans="1:14" ht="75.75" thickBot="1">
      <c r="A34" s="33" t="s">
        <v>102</v>
      </c>
      <c r="B34" s="41">
        <v>933</v>
      </c>
      <c r="C34" s="41" t="s">
        <v>215</v>
      </c>
      <c r="D34" s="41">
        <v>10</v>
      </c>
      <c r="E34" s="41" t="s">
        <v>103</v>
      </c>
      <c r="F34" s="41">
        <v>200</v>
      </c>
      <c r="G34" s="108">
        <v>400</v>
      </c>
      <c r="H34" s="108">
        <v>400</v>
      </c>
      <c r="I34" s="42"/>
      <c r="J34" s="42"/>
      <c r="K34" s="42"/>
      <c r="L34" s="42"/>
      <c r="M34" s="42"/>
      <c r="N34" s="42"/>
    </row>
    <row r="35" spans="1:14" ht="94.5" thickBot="1">
      <c r="A35" s="33" t="s">
        <v>104</v>
      </c>
      <c r="B35" s="41">
        <v>933</v>
      </c>
      <c r="C35" s="41" t="s">
        <v>213</v>
      </c>
      <c r="D35" s="41" t="s">
        <v>216</v>
      </c>
      <c r="E35" s="41" t="s">
        <v>105</v>
      </c>
      <c r="F35" s="41">
        <v>200</v>
      </c>
      <c r="G35" s="108">
        <v>1900000</v>
      </c>
      <c r="H35" s="202">
        <v>2200000</v>
      </c>
      <c r="I35" s="42"/>
      <c r="J35" s="42"/>
      <c r="K35" s="42"/>
      <c r="L35" s="42"/>
      <c r="M35" s="42"/>
      <c r="N35" s="42"/>
    </row>
    <row r="36" spans="1:14" ht="145.5" customHeight="1" thickBot="1">
      <c r="A36" s="229" t="s">
        <v>668</v>
      </c>
      <c r="B36" s="41">
        <v>933</v>
      </c>
      <c r="C36" s="41" t="s">
        <v>213</v>
      </c>
      <c r="D36" s="41" t="s">
        <v>216</v>
      </c>
      <c r="E36" s="41" t="s">
        <v>567</v>
      </c>
      <c r="F36" s="41">
        <v>200</v>
      </c>
      <c r="G36" s="108">
        <v>0</v>
      </c>
      <c r="H36" s="202">
        <v>0</v>
      </c>
      <c r="I36" s="42"/>
      <c r="J36" s="42"/>
      <c r="K36" s="42"/>
      <c r="L36" s="42"/>
      <c r="M36" s="42"/>
      <c r="N36" s="42"/>
    </row>
    <row r="37" spans="1:14" ht="94.5" thickBot="1">
      <c r="A37" s="33" t="s">
        <v>106</v>
      </c>
      <c r="B37" s="41">
        <v>933</v>
      </c>
      <c r="C37" s="41" t="s">
        <v>213</v>
      </c>
      <c r="D37" s="41" t="s">
        <v>216</v>
      </c>
      <c r="E37" s="41" t="s">
        <v>107</v>
      </c>
      <c r="F37" s="41">
        <v>200</v>
      </c>
      <c r="G37" s="108">
        <v>0</v>
      </c>
      <c r="H37" s="202">
        <v>0</v>
      </c>
      <c r="I37" s="42"/>
      <c r="J37" s="42"/>
      <c r="K37" s="42"/>
      <c r="L37" s="42"/>
      <c r="M37" s="42"/>
      <c r="N37" s="42"/>
    </row>
    <row r="38" spans="1:14" ht="57" thickBot="1">
      <c r="A38" s="33" t="s">
        <v>108</v>
      </c>
      <c r="B38" s="41">
        <v>933</v>
      </c>
      <c r="C38" s="41" t="s">
        <v>213</v>
      </c>
      <c r="D38" s="41" t="s">
        <v>216</v>
      </c>
      <c r="E38" s="41" t="s">
        <v>109</v>
      </c>
      <c r="F38" s="41">
        <v>200</v>
      </c>
      <c r="G38" s="108">
        <v>0</v>
      </c>
      <c r="H38" s="202">
        <v>0</v>
      </c>
      <c r="I38" s="42"/>
      <c r="J38" s="42"/>
      <c r="K38" s="42"/>
      <c r="L38" s="42"/>
      <c r="M38" s="42"/>
      <c r="N38" s="42"/>
    </row>
    <row r="39" spans="1:14" ht="75.75" thickBot="1">
      <c r="A39" s="261" t="s">
        <v>454</v>
      </c>
      <c r="B39" s="262">
        <v>933</v>
      </c>
      <c r="C39" s="262" t="s">
        <v>217</v>
      </c>
      <c r="D39" s="262" t="s">
        <v>212</v>
      </c>
      <c r="E39" s="262" t="s">
        <v>455</v>
      </c>
      <c r="F39" s="262">
        <v>200</v>
      </c>
      <c r="G39" s="263">
        <v>475000</v>
      </c>
      <c r="H39" s="268">
        <v>478000</v>
      </c>
      <c r="I39" s="42"/>
      <c r="J39" s="42"/>
      <c r="K39" s="42"/>
      <c r="L39" s="42"/>
      <c r="M39" s="42"/>
      <c r="N39" s="42"/>
    </row>
    <row r="40" spans="1:14" ht="82.5" customHeight="1" thickBot="1">
      <c r="A40" s="261" t="s">
        <v>456</v>
      </c>
      <c r="B40" s="262">
        <v>933</v>
      </c>
      <c r="C40" s="262" t="s">
        <v>217</v>
      </c>
      <c r="D40" s="262" t="s">
        <v>212</v>
      </c>
      <c r="E40" s="262" t="s">
        <v>457</v>
      </c>
      <c r="F40" s="262">
        <v>200</v>
      </c>
      <c r="G40" s="263">
        <v>75000</v>
      </c>
      <c r="H40" s="268">
        <v>75000</v>
      </c>
      <c r="I40" s="42"/>
      <c r="J40" s="42"/>
      <c r="K40" s="42"/>
      <c r="L40" s="42"/>
      <c r="M40" s="42"/>
      <c r="N40" s="42"/>
    </row>
    <row r="41" spans="1:14" ht="94.5" thickBot="1">
      <c r="A41" s="33" t="s">
        <v>458</v>
      </c>
      <c r="B41" s="41">
        <v>933</v>
      </c>
      <c r="C41" s="41" t="s">
        <v>217</v>
      </c>
      <c r="D41" s="41" t="s">
        <v>212</v>
      </c>
      <c r="E41" s="41" t="s">
        <v>459</v>
      </c>
      <c r="F41" s="41">
        <v>200</v>
      </c>
      <c r="G41" s="108">
        <v>0</v>
      </c>
      <c r="H41" s="108">
        <v>0</v>
      </c>
      <c r="I41" s="42"/>
      <c r="J41" s="42"/>
      <c r="K41" s="42"/>
      <c r="L41" s="42"/>
      <c r="M41" s="42"/>
      <c r="N41" s="42"/>
    </row>
    <row r="42" spans="1:14" ht="75.75" thickBot="1">
      <c r="A42" s="33" t="s">
        <v>398</v>
      </c>
      <c r="B42" s="41" t="s">
        <v>78</v>
      </c>
      <c r="C42" s="41" t="s">
        <v>217</v>
      </c>
      <c r="D42" s="41" t="s">
        <v>212</v>
      </c>
      <c r="E42" s="41" t="s">
        <v>460</v>
      </c>
      <c r="F42" s="41" t="s">
        <v>90</v>
      </c>
      <c r="G42" s="108">
        <v>0</v>
      </c>
      <c r="H42" s="108">
        <v>0</v>
      </c>
      <c r="I42" s="42"/>
      <c r="J42" s="42"/>
      <c r="K42" s="42"/>
      <c r="L42" s="42"/>
      <c r="M42" s="42"/>
      <c r="N42" s="42"/>
    </row>
    <row r="43" spans="1:14" ht="75.75" thickBot="1">
      <c r="A43" s="33" t="s">
        <v>461</v>
      </c>
      <c r="B43" s="41">
        <v>933</v>
      </c>
      <c r="C43" s="41" t="s">
        <v>217</v>
      </c>
      <c r="D43" s="41" t="s">
        <v>212</v>
      </c>
      <c r="E43" s="41" t="s">
        <v>462</v>
      </c>
      <c r="F43" s="41">
        <v>200</v>
      </c>
      <c r="G43" s="108">
        <v>0</v>
      </c>
      <c r="H43" s="108">
        <v>0</v>
      </c>
      <c r="I43" s="42"/>
      <c r="J43" s="42"/>
      <c r="K43" s="42"/>
      <c r="L43" s="42"/>
      <c r="M43" s="42"/>
      <c r="N43" s="42"/>
    </row>
    <row r="44" spans="1:14" ht="123" customHeight="1" thickBot="1">
      <c r="A44" s="116" t="s">
        <v>506</v>
      </c>
      <c r="B44" s="41">
        <v>933</v>
      </c>
      <c r="C44" s="41" t="s">
        <v>217</v>
      </c>
      <c r="D44" s="41" t="s">
        <v>214</v>
      </c>
      <c r="E44" s="41" t="s">
        <v>509</v>
      </c>
      <c r="F44" s="41" t="s">
        <v>507</v>
      </c>
      <c r="G44" s="108">
        <v>69684.75</v>
      </c>
      <c r="H44" s="202">
        <v>0</v>
      </c>
      <c r="I44" s="42"/>
      <c r="J44" s="42"/>
      <c r="K44" s="42"/>
      <c r="L44" s="42"/>
      <c r="M44" s="42"/>
      <c r="N44" s="42"/>
    </row>
    <row r="45" spans="1:14" ht="75.75" thickBot="1">
      <c r="A45" s="33" t="s">
        <v>463</v>
      </c>
      <c r="B45" s="41">
        <v>933</v>
      </c>
      <c r="C45" s="41" t="s">
        <v>217</v>
      </c>
      <c r="D45" s="41" t="s">
        <v>212</v>
      </c>
      <c r="E45" s="41" t="s">
        <v>177</v>
      </c>
      <c r="F45" s="41">
        <v>200</v>
      </c>
      <c r="G45" s="108">
        <v>0</v>
      </c>
      <c r="H45" s="108">
        <v>0</v>
      </c>
      <c r="I45" s="42"/>
      <c r="J45" s="42"/>
      <c r="K45" s="42"/>
      <c r="L45" s="42"/>
      <c r="M45" s="42"/>
      <c r="N45" s="42"/>
    </row>
    <row r="46" spans="1:14" ht="94.5" thickBot="1">
      <c r="A46" s="261" t="s">
        <v>464</v>
      </c>
      <c r="B46" s="262">
        <v>933</v>
      </c>
      <c r="C46" s="262" t="s">
        <v>217</v>
      </c>
      <c r="D46" s="262" t="s">
        <v>212</v>
      </c>
      <c r="E46" s="262" t="s">
        <v>465</v>
      </c>
      <c r="F46" s="262">
        <v>200</v>
      </c>
      <c r="G46" s="263">
        <v>10000</v>
      </c>
      <c r="H46" s="268">
        <v>15000</v>
      </c>
      <c r="I46" s="42"/>
      <c r="J46" s="42"/>
      <c r="K46" s="42"/>
      <c r="L46" s="42"/>
      <c r="M46" s="42"/>
      <c r="N46" s="42"/>
    </row>
    <row r="47" spans="1:14" ht="57" thickBot="1">
      <c r="A47" s="33" t="s">
        <v>466</v>
      </c>
      <c r="B47" s="41">
        <v>933</v>
      </c>
      <c r="C47" s="41" t="s">
        <v>217</v>
      </c>
      <c r="D47" s="41" t="s">
        <v>212</v>
      </c>
      <c r="E47" s="41" t="s">
        <v>467</v>
      </c>
      <c r="F47" s="41">
        <v>200</v>
      </c>
      <c r="G47" s="108">
        <v>0</v>
      </c>
      <c r="H47" s="108">
        <v>0</v>
      </c>
      <c r="I47" s="42"/>
      <c r="J47" s="42"/>
      <c r="K47" s="42"/>
      <c r="L47" s="42"/>
      <c r="M47" s="42"/>
      <c r="N47" s="42"/>
    </row>
    <row r="48" spans="1:14" ht="57" thickBot="1">
      <c r="A48" s="261" t="s">
        <v>468</v>
      </c>
      <c r="B48" s="262">
        <v>933</v>
      </c>
      <c r="C48" s="262" t="s">
        <v>217</v>
      </c>
      <c r="D48" s="262" t="s">
        <v>215</v>
      </c>
      <c r="E48" s="262" t="s">
        <v>178</v>
      </c>
      <c r="F48" s="262">
        <v>200</v>
      </c>
      <c r="G48" s="263">
        <v>1743210.18</v>
      </c>
      <c r="H48" s="268">
        <v>1691223.64</v>
      </c>
      <c r="I48" s="42"/>
      <c r="J48" s="42"/>
      <c r="K48" s="42"/>
      <c r="L48" s="42"/>
      <c r="M48" s="42"/>
      <c r="N48" s="42"/>
    </row>
    <row r="49" spans="1:14" ht="75.75" thickBot="1">
      <c r="A49" s="261" t="s">
        <v>469</v>
      </c>
      <c r="B49" s="262">
        <v>933</v>
      </c>
      <c r="C49" s="262" t="s">
        <v>217</v>
      </c>
      <c r="D49" s="262" t="s">
        <v>215</v>
      </c>
      <c r="E49" s="262" t="s">
        <v>470</v>
      </c>
      <c r="F49" s="262">
        <v>200</v>
      </c>
      <c r="G49" s="263">
        <v>176375.76</v>
      </c>
      <c r="H49" s="268">
        <v>220000</v>
      </c>
      <c r="I49" s="42"/>
      <c r="J49" s="42"/>
      <c r="K49" s="42"/>
      <c r="L49" s="42"/>
      <c r="M49" s="42"/>
      <c r="N49" s="42"/>
    </row>
    <row r="50" spans="1:14" ht="75.75" thickBot="1">
      <c r="A50" s="261" t="s">
        <v>471</v>
      </c>
      <c r="B50" s="262">
        <v>933</v>
      </c>
      <c r="C50" s="262" t="s">
        <v>217</v>
      </c>
      <c r="D50" s="262" t="s">
        <v>215</v>
      </c>
      <c r="E50" s="262" t="s">
        <v>472</v>
      </c>
      <c r="F50" s="262">
        <v>200</v>
      </c>
      <c r="G50" s="263">
        <v>50000</v>
      </c>
      <c r="H50" s="268">
        <v>50000</v>
      </c>
      <c r="I50" s="42"/>
      <c r="J50" s="42"/>
      <c r="K50" s="42"/>
      <c r="L50" s="42"/>
      <c r="M50" s="42"/>
      <c r="N50" s="42"/>
    </row>
    <row r="51" spans="1:14" ht="58.5" customHeight="1" thickBot="1">
      <c r="A51" s="33" t="s">
        <v>502</v>
      </c>
      <c r="B51" s="41" t="s">
        <v>78</v>
      </c>
      <c r="C51" s="41" t="s">
        <v>217</v>
      </c>
      <c r="D51" s="41" t="s">
        <v>215</v>
      </c>
      <c r="E51" s="41" t="s">
        <v>501</v>
      </c>
      <c r="F51" s="41" t="s">
        <v>90</v>
      </c>
      <c r="G51" s="108">
        <v>0</v>
      </c>
      <c r="H51" s="202">
        <v>0</v>
      </c>
      <c r="I51" s="42"/>
      <c r="J51" s="42"/>
      <c r="K51" s="42"/>
      <c r="L51" s="42"/>
      <c r="M51" s="42"/>
      <c r="N51" s="42"/>
    </row>
    <row r="52" spans="1:14" ht="108.75" customHeight="1" thickBot="1">
      <c r="A52" s="33" t="s">
        <v>485</v>
      </c>
      <c r="B52" s="41" t="s">
        <v>78</v>
      </c>
      <c r="C52" s="41" t="s">
        <v>91</v>
      </c>
      <c r="D52" s="41" t="s">
        <v>212</v>
      </c>
      <c r="E52" s="41" t="s">
        <v>489</v>
      </c>
      <c r="F52" s="41" t="s">
        <v>90</v>
      </c>
      <c r="G52" s="108">
        <v>1080</v>
      </c>
      <c r="H52" s="202">
        <v>1080</v>
      </c>
      <c r="I52" s="42"/>
      <c r="J52" s="42"/>
      <c r="K52" s="42"/>
      <c r="L52" s="42"/>
      <c r="M52" s="42"/>
      <c r="N52" s="42"/>
    </row>
    <row r="53" spans="1:14" ht="94.5" thickBot="1">
      <c r="A53" s="33" t="s">
        <v>324</v>
      </c>
      <c r="B53" s="41" t="s">
        <v>78</v>
      </c>
      <c r="C53" s="41" t="s">
        <v>91</v>
      </c>
      <c r="D53" s="41" t="s">
        <v>212</v>
      </c>
      <c r="E53" s="41" t="s">
        <v>83</v>
      </c>
      <c r="F53" s="41" t="s">
        <v>92</v>
      </c>
      <c r="G53" s="108">
        <v>200000</v>
      </c>
      <c r="H53" s="202">
        <v>220000</v>
      </c>
      <c r="I53" s="42"/>
      <c r="J53" s="42"/>
      <c r="K53" s="42"/>
      <c r="L53" s="42"/>
      <c r="M53" s="42"/>
      <c r="N53" s="42"/>
    </row>
    <row r="54" spans="1:14" ht="57" thickBot="1">
      <c r="A54" s="265" t="s">
        <v>554</v>
      </c>
      <c r="B54" s="266" t="s">
        <v>78</v>
      </c>
      <c r="C54" s="266" t="s">
        <v>217</v>
      </c>
      <c r="D54" s="266" t="s">
        <v>219</v>
      </c>
      <c r="E54" s="266" t="s">
        <v>563</v>
      </c>
      <c r="F54" s="266"/>
      <c r="G54" s="267">
        <f>G55+G56+G57+G58+G59+G60+G61+G62+G63</f>
        <v>913935</v>
      </c>
      <c r="H54" s="267">
        <f>H55+H56+H57+H58+H59+H60+H61+H62+H63</f>
        <v>994935</v>
      </c>
      <c r="I54" s="42"/>
      <c r="J54" s="42"/>
      <c r="K54" s="42"/>
      <c r="L54" s="42"/>
      <c r="M54" s="42"/>
      <c r="N54" s="42"/>
    </row>
    <row r="55" spans="1:14" ht="75.75" thickBot="1">
      <c r="A55" s="261" t="s">
        <v>527</v>
      </c>
      <c r="B55" s="262" t="s">
        <v>78</v>
      </c>
      <c r="C55" s="262" t="s">
        <v>217</v>
      </c>
      <c r="D55" s="262" t="s">
        <v>212</v>
      </c>
      <c r="E55" s="262" t="s">
        <v>542</v>
      </c>
      <c r="F55" s="262" t="s">
        <v>90</v>
      </c>
      <c r="G55" s="263">
        <v>10000</v>
      </c>
      <c r="H55" s="268">
        <v>10000</v>
      </c>
      <c r="I55" s="42"/>
      <c r="J55" s="42"/>
      <c r="K55" s="42"/>
      <c r="L55" s="42"/>
      <c r="M55" s="42"/>
      <c r="N55" s="42"/>
    </row>
    <row r="56" spans="1:14" ht="57" thickBot="1">
      <c r="A56" s="261" t="s">
        <v>530</v>
      </c>
      <c r="B56" s="262" t="s">
        <v>78</v>
      </c>
      <c r="C56" s="262" t="s">
        <v>217</v>
      </c>
      <c r="D56" s="262" t="s">
        <v>214</v>
      </c>
      <c r="E56" s="262" t="s">
        <v>545</v>
      </c>
      <c r="F56" s="262" t="s">
        <v>90</v>
      </c>
      <c r="G56" s="263">
        <v>60000</v>
      </c>
      <c r="H56" s="268">
        <v>70000</v>
      </c>
      <c r="I56" s="42"/>
      <c r="J56" s="42"/>
      <c r="K56" s="42"/>
      <c r="L56" s="42"/>
      <c r="M56" s="42"/>
      <c r="N56" s="42"/>
    </row>
    <row r="57" spans="1:14" ht="75.75" thickBot="1">
      <c r="A57" s="261" t="s">
        <v>557</v>
      </c>
      <c r="B57" s="262" t="s">
        <v>78</v>
      </c>
      <c r="C57" s="262" t="s">
        <v>217</v>
      </c>
      <c r="D57" s="262" t="s">
        <v>215</v>
      </c>
      <c r="E57" s="262" t="s">
        <v>558</v>
      </c>
      <c r="F57" s="262" t="s">
        <v>90</v>
      </c>
      <c r="G57" s="263">
        <v>20000</v>
      </c>
      <c r="H57" s="268">
        <v>30000</v>
      </c>
      <c r="I57" s="42"/>
      <c r="J57" s="42"/>
      <c r="K57" s="42"/>
      <c r="L57" s="42"/>
      <c r="M57" s="42"/>
      <c r="N57" s="42"/>
    </row>
    <row r="58" spans="1:14" ht="94.5" thickBot="1">
      <c r="A58" s="261" t="s">
        <v>553</v>
      </c>
      <c r="B58" s="262" t="s">
        <v>78</v>
      </c>
      <c r="C58" s="262" t="s">
        <v>217</v>
      </c>
      <c r="D58" s="262" t="s">
        <v>215</v>
      </c>
      <c r="E58" s="262" t="s">
        <v>549</v>
      </c>
      <c r="F58" s="262" t="s">
        <v>90</v>
      </c>
      <c r="G58" s="263">
        <v>50000</v>
      </c>
      <c r="H58" s="268">
        <v>60000</v>
      </c>
      <c r="I58" s="42"/>
      <c r="J58" s="42"/>
      <c r="K58" s="42"/>
      <c r="L58" s="42"/>
      <c r="M58" s="42"/>
      <c r="N58" s="42"/>
    </row>
    <row r="59" spans="1:14" ht="57" thickBot="1">
      <c r="A59" s="261" t="s">
        <v>533</v>
      </c>
      <c r="B59" s="262" t="s">
        <v>78</v>
      </c>
      <c r="C59" s="262" t="s">
        <v>217</v>
      </c>
      <c r="D59" s="262" t="s">
        <v>215</v>
      </c>
      <c r="E59" s="262" t="s">
        <v>548</v>
      </c>
      <c r="F59" s="262" t="s">
        <v>90</v>
      </c>
      <c r="G59" s="263">
        <v>50000</v>
      </c>
      <c r="H59" s="268">
        <v>100000</v>
      </c>
      <c r="I59" s="42"/>
      <c r="J59" s="42"/>
      <c r="K59" s="42"/>
      <c r="L59" s="42"/>
      <c r="M59" s="42"/>
      <c r="N59" s="42"/>
    </row>
    <row r="60" spans="1:14" ht="113.25" thickBot="1">
      <c r="A60" s="33" t="s">
        <v>522</v>
      </c>
      <c r="B60" s="41" t="s">
        <v>78</v>
      </c>
      <c r="C60" s="41" t="s">
        <v>217</v>
      </c>
      <c r="D60" s="41" t="s">
        <v>217</v>
      </c>
      <c r="E60" s="41" t="s">
        <v>539</v>
      </c>
      <c r="F60" s="41" t="s">
        <v>180</v>
      </c>
      <c r="G60" s="108">
        <v>714335</v>
      </c>
      <c r="H60" s="202">
        <v>714335</v>
      </c>
      <c r="I60" s="42"/>
      <c r="J60" s="42"/>
      <c r="K60" s="42"/>
      <c r="L60" s="42"/>
      <c r="M60" s="42"/>
      <c r="N60" s="42"/>
    </row>
    <row r="61" spans="1:14" ht="57" thickBot="1">
      <c r="A61" s="33" t="s">
        <v>523</v>
      </c>
      <c r="B61" s="41" t="s">
        <v>78</v>
      </c>
      <c r="C61" s="41" t="s">
        <v>217</v>
      </c>
      <c r="D61" s="41" t="s">
        <v>217</v>
      </c>
      <c r="E61" s="41" t="s">
        <v>539</v>
      </c>
      <c r="F61" s="41" t="s">
        <v>90</v>
      </c>
      <c r="G61" s="108">
        <v>4000</v>
      </c>
      <c r="H61" s="202">
        <v>5000</v>
      </c>
      <c r="I61" s="42"/>
      <c r="J61" s="42"/>
      <c r="K61" s="42"/>
      <c r="L61" s="42"/>
      <c r="M61" s="42"/>
      <c r="N61" s="42"/>
    </row>
    <row r="62" spans="1:14" ht="38.25" thickBot="1">
      <c r="A62" s="33" t="s">
        <v>524</v>
      </c>
      <c r="B62" s="41" t="s">
        <v>78</v>
      </c>
      <c r="C62" s="41" t="s">
        <v>217</v>
      </c>
      <c r="D62" s="41" t="s">
        <v>217</v>
      </c>
      <c r="E62" s="41" t="s">
        <v>539</v>
      </c>
      <c r="F62" s="41" t="s">
        <v>136</v>
      </c>
      <c r="G62" s="108">
        <v>5600</v>
      </c>
      <c r="H62" s="202">
        <v>5600</v>
      </c>
      <c r="I62" s="42"/>
      <c r="J62" s="42"/>
      <c r="K62" s="42"/>
      <c r="L62" s="42"/>
      <c r="M62" s="42"/>
      <c r="N62" s="42"/>
    </row>
    <row r="63" spans="1:14" ht="75.75" thickBot="1">
      <c r="A63" s="33" t="s">
        <v>564</v>
      </c>
      <c r="B63" s="41" t="s">
        <v>78</v>
      </c>
      <c r="C63" s="41" t="s">
        <v>217</v>
      </c>
      <c r="D63" s="41" t="s">
        <v>217</v>
      </c>
      <c r="E63" s="41" t="s">
        <v>395</v>
      </c>
      <c r="F63" s="41" t="s">
        <v>90</v>
      </c>
      <c r="G63" s="108">
        <v>0</v>
      </c>
      <c r="H63" s="202">
        <v>0</v>
      </c>
      <c r="I63" s="42"/>
      <c r="J63" s="42"/>
      <c r="K63" s="42"/>
      <c r="L63" s="42"/>
      <c r="M63" s="42"/>
      <c r="N63" s="42"/>
    </row>
    <row r="64" spans="1:14" ht="57" thickBot="1">
      <c r="A64" s="43" t="s">
        <v>11</v>
      </c>
      <c r="B64" s="40">
        <v>933</v>
      </c>
      <c r="C64" s="40" t="s">
        <v>218</v>
      </c>
      <c r="D64" s="40" t="s">
        <v>219</v>
      </c>
      <c r="E64" s="40" t="s">
        <v>179</v>
      </c>
      <c r="F64" s="40"/>
      <c r="G64" s="158">
        <f>SUM(G65:G77)</f>
        <v>3899712</v>
      </c>
      <c r="H64" s="204">
        <f>SUM(H65:H77)</f>
        <v>3852529</v>
      </c>
      <c r="I64" s="42"/>
      <c r="J64" s="42"/>
      <c r="K64" s="42"/>
      <c r="L64" s="42"/>
      <c r="M64" s="42"/>
      <c r="N64" s="42"/>
    </row>
    <row r="65" spans="1:14" ht="132" thickBot="1">
      <c r="A65" s="39" t="s">
        <v>473</v>
      </c>
      <c r="B65" s="41">
        <v>933</v>
      </c>
      <c r="C65" s="41" t="s">
        <v>218</v>
      </c>
      <c r="D65" s="41" t="s">
        <v>212</v>
      </c>
      <c r="E65" s="41" t="s">
        <v>474</v>
      </c>
      <c r="F65" s="41">
        <v>100</v>
      </c>
      <c r="G65" s="118">
        <v>2364552</v>
      </c>
      <c r="H65" s="203">
        <v>2364552</v>
      </c>
      <c r="I65" s="42"/>
      <c r="J65" s="42"/>
      <c r="K65" s="42"/>
      <c r="L65" s="42"/>
      <c r="M65" s="42"/>
      <c r="N65" s="42"/>
    </row>
    <row r="66" spans="1:14" ht="188.25" thickBot="1">
      <c r="A66" s="229" t="s">
        <v>664</v>
      </c>
      <c r="B66" s="41" t="s">
        <v>78</v>
      </c>
      <c r="C66" s="41" t="s">
        <v>218</v>
      </c>
      <c r="D66" s="41" t="s">
        <v>212</v>
      </c>
      <c r="E66" s="41" t="s">
        <v>593</v>
      </c>
      <c r="F66" s="41" t="s">
        <v>180</v>
      </c>
      <c r="G66" s="108">
        <v>0</v>
      </c>
      <c r="H66" s="108">
        <v>0</v>
      </c>
      <c r="I66" s="42"/>
      <c r="J66" s="42"/>
      <c r="K66" s="42"/>
      <c r="L66" s="42"/>
      <c r="M66" s="42"/>
      <c r="N66" s="42"/>
    </row>
    <row r="67" spans="1:14" ht="188.25" thickBot="1">
      <c r="A67" s="39" t="s">
        <v>475</v>
      </c>
      <c r="B67" s="41">
        <v>933</v>
      </c>
      <c r="C67" s="41" t="s">
        <v>218</v>
      </c>
      <c r="D67" s="41" t="s">
        <v>212</v>
      </c>
      <c r="E67" s="41" t="s">
        <v>181</v>
      </c>
      <c r="F67" s="41">
        <v>100</v>
      </c>
      <c r="G67" s="108">
        <v>0</v>
      </c>
      <c r="H67" s="108">
        <v>0</v>
      </c>
      <c r="I67" s="42"/>
      <c r="J67" s="42"/>
      <c r="K67" s="42"/>
      <c r="L67" s="42"/>
      <c r="M67" s="42"/>
      <c r="N67" s="42"/>
    </row>
    <row r="68" spans="1:14" ht="57" thickBot="1">
      <c r="A68" s="33" t="s">
        <v>391</v>
      </c>
      <c r="B68" s="41" t="s">
        <v>78</v>
      </c>
      <c r="C68" s="41" t="s">
        <v>218</v>
      </c>
      <c r="D68" s="41" t="s">
        <v>212</v>
      </c>
      <c r="E68" s="41" t="s">
        <v>401</v>
      </c>
      <c r="F68" s="41" t="s">
        <v>90</v>
      </c>
      <c r="G68" s="108">
        <v>0</v>
      </c>
      <c r="H68" s="108">
        <v>0</v>
      </c>
      <c r="I68" s="42"/>
      <c r="J68" s="42"/>
      <c r="K68" s="42"/>
      <c r="L68" s="42"/>
      <c r="M68" s="42"/>
      <c r="N68" s="42"/>
    </row>
    <row r="69" spans="1:14" ht="75.75" thickBot="1">
      <c r="A69" s="39" t="s">
        <v>476</v>
      </c>
      <c r="B69" s="41">
        <v>933</v>
      </c>
      <c r="C69" s="41" t="s">
        <v>218</v>
      </c>
      <c r="D69" s="41" t="s">
        <v>212</v>
      </c>
      <c r="E69" s="41" t="s">
        <v>474</v>
      </c>
      <c r="F69" s="41">
        <v>200</v>
      </c>
      <c r="G69" s="108">
        <v>950000</v>
      </c>
      <c r="H69" s="108">
        <v>900000</v>
      </c>
      <c r="I69" s="42"/>
      <c r="J69" s="42"/>
      <c r="K69" s="42"/>
      <c r="L69" s="42"/>
      <c r="M69" s="42"/>
      <c r="N69" s="42"/>
    </row>
    <row r="70" spans="1:14" ht="57" thickBot="1">
      <c r="A70" s="33" t="s">
        <v>296</v>
      </c>
      <c r="B70" s="41">
        <v>933</v>
      </c>
      <c r="C70" s="41" t="s">
        <v>218</v>
      </c>
      <c r="D70" s="41" t="s">
        <v>212</v>
      </c>
      <c r="E70" s="41" t="s">
        <v>474</v>
      </c>
      <c r="F70" s="41">
        <v>800</v>
      </c>
      <c r="G70" s="108">
        <v>100000</v>
      </c>
      <c r="H70" s="108">
        <v>100000</v>
      </c>
      <c r="I70" s="42"/>
      <c r="J70" s="42"/>
      <c r="K70" s="42"/>
      <c r="L70" s="42"/>
      <c r="M70" s="42"/>
      <c r="N70" s="42"/>
    </row>
    <row r="71" spans="1:14" ht="113.25" thickBot="1">
      <c r="A71" s="33" t="s">
        <v>477</v>
      </c>
      <c r="B71" s="41">
        <v>933</v>
      </c>
      <c r="C71" s="41" t="s">
        <v>218</v>
      </c>
      <c r="D71" s="41" t="s">
        <v>212</v>
      </c>
      <c r="E71" s="41" t="s">
        <v>478</v>
      </c>
      <c r="F71" s="41">
        <v>100</v>
      </c>
      <c r="G71" s="108">
        <v>430939</v>
      </c>
      <c r="H71" s="108">
        <v>430939</v>
      </c>
      <c r="I71" s="42"/>
      <c r="J71" s="42"/>
      <c r="K71" s="42"/>
      <c r="L71" s="42"/>
      <c r="M71" s="42"/>
      <c r="N71" s="42"/>
    </row>
    <row r="72" spans="1:14" ht="202.5" customHeight="1" thickBot="1">
      <c r="A72" s="229" t="s">
        <v>664</v>
      </c>
      <c r="B72" s="41" t="s">
        <v>78</v>
      </c>
      <c r="C72" s="41" t="s">
        <v>218</v>
      </c>
      <c r="D72" s="41" t="s">
        <v>212</v>
      </c>
      <c r="E72" s="41" t="s">
        <v>571</v>
      </c>
      <c r="F72" s="41" t="s">
        <v>180</v>
      </c>
      <c r="G72" s="108">
        <v>0</v>
      </c>
      <c r="H72" s="108">
        <v>0</v>
      </c>
      <c r="I72" s="42"/>
      <c r="J72" s="42"/>
      <c r="K72" s="42"/>
      <c r="L72" s="42"/>
      <c r="M72" s="42"/>
      <c r="N72" s="42"/>
    </row>
    <row r="73" spans="1:14" ht="188.25" thickBot="1">
      <c r="A73" s="33" t="s">
        <v>479</v>
      </c>
      <c r="B73" s="41">
        <v>933</v>
      </c>
      <c r="C73" s="41" t="s">
        <v>218</v>
      </c>
      <c r="D73" s="41" t="s">
        <v>212</v>
      </c>
      <c r="E73" s="41" t="s">
        <v>480</v>
      </c>
      <c r="F73" s="41">
        <v>100</v>
      </c>
      <c r="G73" s="108">
        <v>0</v>
      </c>
      <c r="H73" s="108">
        <v>0</v>
      </c>
      <c r="I73" s="42"/>
      <c r="J73" s="42"/>
      <c r="K73" s="42"/>
      <c r="L73" s="42"/>
      <c r="M73" s="42"/>
      <c r="N73" s="42"/>
    </row>
    <row r="74" spans="1:14" ht="57" thickBot="1">
      <c r="A74" s="33" t="s">
        <v>481</v>
      </c>
      <c r="B74" s="41">
        <v>933</v>
      </c>
      <c r="C74" s="41" t="s">
        <v>218</v>
      </c>
      <c r="D74" s="41" t="s">
        <v>212</v>
      </c>
      <c r="E74" s="41" t="s">
        <v>478</v>
      </c>
      <c r="F74" s="41">
        <v>200</v>
      </c>
      <c r="G74" s="108">
        <v>19251</v>
      </c>
      <c r="H74" s="202">
        <v>20261</v>
      </c>
      <c r="I74" s="42"/>
      <c r="J74" s="42"/>
      <c r="K74" s="42"/>
      <c r="L74" s="42"/>
      <c r="M74" s="42"/>
      <c r="N74" s="42"/>
    </row>
    <row r="75" spans="1:14" ht="129" customHeight="1" thickBot="1">
      <c r="A75" s="229" t="s">
        <v>681</v>
      </c>
      <c r="B75" s="41" t="s">
        <v>78</v>
      </c>
      <c r="C75" s="41" t="s">
        <v>218</v>
      </c>
      <c r="D75" s="41" t="s">
        <v>212</v>
      </c>
      <c r="E75" s="41" t="s">
        <v>680</v>
      </c>
      <c r="F75" s="41" t="s">
        <v>90</v>
      </c>
      <c r="G75" s="108">
        <v>14970</v>
      </c>
      <c r="H75" s="202">
        <v>14777</v>
      </c>
      <c r="I75" s="42"/>
      <c r="J75" s="42"/>
      <c r="K75" s="42"/>
      <c r="L75" s="42"/>
      <c r="M75" s="42"/>
      <c r="N75" s="42"/>
    </row>
    <row r="76" spans="1:14" ht="113.25" thickBot="1">
      <c r="A76" s="39" t="s">
        <v>482</v>
      </c>
      <c r="B76" s="41">
        <v>933</v>
      </c>
      <c r="C76" s="41" t="s">
        <v>218</v>
      </c>
      <c r="D76" s="41" t="s">
        <v>212</v>
      </c>
      <c r="E76" s="41" t="s">
        <v>182</v>
      </c>
      <c r="F76" s="41">
        <v>200</v>
      </c>
      <c r="G76" s="108">
        <v>15000</v>
      </c>
      <c r="H76" s="202">
        <v>17000</v>
      </c>
      <c r="I76" s="42"/>
      <c r="J76" s="42"/>
      <c r="K76" s="42"/>
      <c r="L76" s="42"/>
      <c r="M76" s="42"/>
      <c r="N76" s="42"/>
    </row>
    <row r="77" spans="1:14" ht="38.25" thickBot="1">
      <c r="A77" s="33" t="s">
        <v>384</v>
      </c>
      <c r="B77" s="41" t="s">
        <v>78</v>
      </c>
      <c r="C77" s="41" t="s">
        <v>218</v>
      </c>
      <c r="D77" s="41" t="s">
        <v>212</v>
      </c>
      <c r="E77" s="41" t="s">
        <v>399</v>
      </c>
      <c r="F77" s="41" t="s">
        <v>90</v>
      </c>
      <c r="G77" s="108">
        <v>5000</v>
      </c>
      <c r="H77" s="205">
        <v>5000</v>
      </c>
      <c r="I77" s="42"/>
      <c r="J77" s="42"/>
      <c r="K77" s="42"/>
      <c r="L77" s="42"/>
      <c r="M77" s="42"/>
      <c r="N77" s="42"/>
    </row>
    <row r="78" spans="1:14" ht="19.5" thickBot="1">
      <c r="A78" s="43" t="s">
        <v>39</v>
      </c>
      <c r="B78" s="40"/>
      <c r="C78" s="40"/>
      <c r="D78" s="40"/>
      <c r="E78" s="40"/>
      <c r="F78" s="40"/>
      <c r="G78" s="109">
        <f>G10+G64+G54</f>
        <v>14972526.949999999</v>
      </c>
      <c r="H78" s="109">
        <f>H10+H64+H54</f>
        <v>15265696.9</v>
      </c>
      <c r="I78" s="42"/>
      <c r="J78" s="42"/>
      <c r="K78" s="42"/>
      <c r="L78" s="42"/>
      <c r="M78" s="42"/>
      <c r="N78" s="42"/>
    </row>
    <row r="79" spans="1:14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1:14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1:14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</sheetData>
  <mergeCells count="16">
    <mergeCell ref="B19:B20"/>
    <mergeCell ref="F4:G4"/>
    <mergeCell ref="G15:G16"/>
    <mergeCell ref="A6:G6"/>
    <mergeCell ref="B15:B16"/>
    <mergeCell ref="C15:C16"/>
    <mergeCell ref="D15:D16"/>
    <mergeCell ref="E15:E16"/>
    <mergeCell ref="F15:F16"/>
    <mergeCell ref="H15:H16"/>
    <mergeCell ref="H19:H20"/>
    <mergeCell ref="C19:C20"/>
    <mergeCell ref="D19:D20"/>
    <mergeCell ref="E19:E20"/>
    <mergeCell ref="F19:F20"/>
    <mergeCell ref="G19:G20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topLeftCell="A11" workbookViewId="0">
      <selection activeCell="I35" sqref="I35:J35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63"/>
      <c r="F1" s="163"/>
      <c r="G1" s="163"/>
      <c r="H1" s="163"/>
      <c r="I1" s="163"/>
      <c r="L1" s="386" t="s">
        <v>654</v>
      </c>
      <c r="M1" s="387"/>
      <c r="N1" s="387"/>
    </row>
    <row r="2" spans="1:14">
      <c r="E2" s="163"/>
      <c r="F2" s="163"/>
      <c r="G2" s="163"/>
      <c r="H2" s="163"/>
      <c r="I2" s="163"/>
      <c r="L2" s="387"/>
      <c r="M2" s="387"/>
      <c r="N2" s="387"/>
    </row>
    <row r="3" spans="1:14">
      <c r="E3" s="163"/>
      <c r="F3" s="163"/>
      <c r="G3" s="163"/>
      <c r="H3" s="163"/>
      <c r="I3" s="163"/>
      <c r="L3" s="387"/>
      <c r="M3" s="387"/>
      <c r="N3" s="387"/>
    </row>
    <row r="4" spans="1:14">
      <c r="L4" s="387"/>
      <c r="M4" s="387"/>
      <c r="N4" s="387"/>
    </row>
    <row r="5" spans="1:14">
      <c r="L5" s="387"/>
      <c r="M5" s="387"/>
      <c r="N5" s="387"/>
    </row>
    <row r="6" spans="1:14" ht="15.75" customHeight="1">
      <c r="A6" s="388" t="s">
        <v>599</v>
      </c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</row>
    <row r="7" spans="1:14" ht="15.75" customHeight="1">
      <c r="A7" s="389"/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</row>
    <row r="8" spans="1:14" ht="15.75" customHeight="1">
      <c r="A8" s="389"/>
      <c r="B8" s="389"/>
      <c r="C8" s="389"/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</row>
    <row r="9" spans="1:14" ht="15.75" customHeight="1" thickBot="1">
      <c r="A9" s="164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</row>
    <row r="10" spans="1:14" ht="15.75" customHeight="1">
      <c r="A10" s="390" t="s">
        <v>361</v>
      </c>
      <c r="B10" s="393" t="s">
        <v>9</v>
      </c>
      <c r="C10" s="394"/>
      <c r="D10" s="394"/>
      <c r="E10" s="394"/>
      <c r="F10" s="394"/>
      <c r="G10" s="394"/>
      <c r="H10" s="395"/>
      <c r="I10" s="393" t="s">
        <v>53</v>
      </c>
      <c r="J10" s="394"/>
      <c r="K10" s="394"/>
      <c r="L10" s="394"/>
      <c r="M10" s="394"/>
      <c r="N10" s="395"/>
    </row>
    <row r="11" spans="1:14" ht="15.75" customHeight="1" thickBot="1">
      <c r="A11" s="391"/>
      <c r="B11" s="396"/>
      <c r="C11" s="397"/>
      <c r="D11" s="397"/>
      <c r="E11" s="397"/>
      <c r="F11" s="397"/>
      <c r="G11" s="397"/>
      <c r="H11" s="398"/>
      <c r="I11" s="399"/>
      <c r="J11" s="400"/>
      <c r="K11" s="400"/>
      <c r="L11" s="400"/>
      <c r="M11" s="400"/>
      <c r="N11" s="401"/>
    </row>
    <row r="12" spans="1:14" ht="16.5" thickBot="1">
      <c r="A12" s="392"/>
      <c r="B12" s="399"/>
      <c r="C12" s="400"/>
      <c r="D12" s="400"/>
      <c r="E12" s="400"/>
      <c r="F12" s="400"/>
      <c r="G12" s="400"/>
      <c r="H12" s="401"/>
      <c r="I12" s="382" t="s">
        <v>511</v>
      </c>
      <c r="J12" s="383"/>
      <c r="K12" s="382" t="s">
        <v>600</v>
      </c>
      <c r="L12" s="383"/>
      <c r="M12" s="382" t="s">
        <v>591</v>
      </c>
      <c r="N12" s="383"/>
    </row>
    <row r="13" spans="1:14" ht="16.5" thickBot="1">
      <c r="A13" s="167">
        <v>100</v>
      </c>
      <c r="B13" s="402" t="s">
        <v>362</v>
      </c>
      <c r="C13" s="403"/>
      <c r="D13" s="403"/>
      <c r="E13" s="403"/>
      <c r="F13" s="403"/>
      <c r="G13" s="403"/>
      <c r="H13" s="404"/>
      <c r="I13" s="405">
        <f>I14+I15+I18++I19+I16+I17</f>
        <v>6908797.1600000001</v>
      </c>
      <c r="J13" s="406"/>
      <c r="K13" s="405">
        <f>K14+K15+K18++K19+K16</f>
        <v>5112509.26</v>
      </c>
      <c r="L13" s="406"/>
      <c r="M13" s="405">
        <f>M14+M15+M18++M19+M16</f>
        <v>5113509.26</v>
      </c>
      <c r="N13" s="406"/>
    </row>
    <row r="14" spans="1:14" ht="33" customHeight="1" thickBot="1">
      <c r="A14" s="165">
        <v>102</v>
      </c>
      <c r="B14" s="379" t="s">
        <v>369</v>
      </c>
      <c r="C14" s="380"/>
      <c r="D14" s="380"/>
      <c r="E14" s="380"/>
      <c r="F14" s="380"/>
      <c r="G14" s="380"/>
      <c r="H14" s="381"/>
      <c r="I14" s="382">
        <v>1011192</v>
      </c>
      <c r="J14" s="383"/>
      <c r="K14" s="384">
        <v>1011192</v>
      </c>
      <c r="L14" s="385"/>
      <c r="M14" s="384">
        <v>1011192</v>
      </c>
      <c r="N14" s="385"/>
    </row>
    <row r="15" spans="1:14" ht="49.5" customHeight="1" thickBot="1">
      <c r="A15" s="166">
        <v>104</v>
      </c>
      <c r="B15" s="408" t="s">
        <v>370</v>
      </c>
      <c r="C15" s="409"/>
      <c r="D15" s="409"/>
      <c r="E15" s="409"/>
      <c r="F15" s="409"/>
      <c r="G15" s="409"/>
      <c r="H15" s="410"/>
      <c r="I15" s="411">
        <v>3460791.26</v>
      </c>
      <c r="J15" s="412"/>
      <c r="K15" s="384">
        <v>3334241.26</v>
      </c>
      <c r="L15" s="385"/>
      <c r="M15" s="384">
        <v>3324241.26</v>
      </c>
      <c r="N15" s="385"/>
    </row>
    <row r="16" spans="1:14" ht="33.75" customHeight="1" thickBot="1">
      <c r="A16" s="166">
        <v>106</v>
      </c>
      <c r="B16" s="408" t="s">
        <v>602</v>
      </c>
      <c r="C16" s="409"/>
      <c r="D16" s="409"/>
      <c r="E16" s="409"/>
      <c r="F16" s="409"/>
      <c r="G16" s="409"/>
      <c r="H16" s="410"/>
      <c r="I16" s="384">
        <v>78498</v>
      </c>
      <c r="J16" s="385"/>
      <c r="K16" s="384">
        <v>72076</v>
      </c>
      <c r="L16" s="385"/>
      <c r="M16" s="384">
        <v>72076</v>
      </c>
      <c r="N16" s="385"/>
    </row>
    <row r="17" spans="1:14" ht="16.5" thickBot="1">
      <c r="A17" s="166">
        <v>107</v>
      </c>
      <c r="B17" s="408" t="s">
        <v>510</v>
      </c>
      <c r="C17" s="409"/>
      <c r="D17" s="409"/>
      <c r="E17" s="409"/>
      <c r="F17" s="409"/>
      <c r="G17" s="409"/>
      <c r="H17" s="410"/>
      <c r="I17" s="384">
        <v>0</v>
      </c>
      <c r="J17" s="385"/>
      <c r="K17" s="384"/>
      <c r="L17" s="385"/>
      <c r="M17" s="384"/>
      <c r="N17" s="385"/>
    </row>
    <row r="18" spans="1:14" ht="16.5" thickBot="1">
      <c r="A18" s="165">
        <v>111</v>
      </c>
      <c r="B18" s="382" t="s">
        <v>371</v>
      </c>
      <c r="C18" s="407"/>
      <c r="D18" s="407"/>
      <c r="E18" s="407"/>
      <c r="F18" s="407"/>
      <c r="G18" s="407"/>
      <c r="H18" s="383"/>
      <c r="I18" s="384">
        <v>5000</v>
      </c>
      <c r="J18" s="385"/>
      <c r="K18" s="384">
        <v>5000</v>
      </c>
      <c r="L18" s="385"/>
      <c r="M18" s="384">
        <v>5000</v>
      </c>
      <c r="N18" s="385"/>
    </row>
    <row r="19" spans="1:14" ht="16.5" thickBot="1">
      <c r="A19" s="165">
        <v>113</v>
      </c>
      <c r="B19" s="382" t="s">
        <v>372</v>
      </c>
      <c r="C19" s="407"/>
      <c r="D19" s="407"/>
      <c r="E19" s="407"/>
      <c r="F19" s="407"/>
      <c r="G19" s="407"/>
      <c r="H19" s="383"/>
      <c r="I19" s="384">
        <v>2353315.9</v>
      </c>
      <c r="J19" s="385"/>
      <c r="K19" s="384">
        <v>690000</v>
      </c>
      <c r="L19" s="385"/>
      <c r="M19" s="384">
        <v>701000</v>
      </c>
      <c r="N19" s="385"/>
    </row>
    <row r="20" spans="1:14" ht="16.5" thickBot="1">
      <c r="A20" s="167">
        <v>200</v>
      </c>
      <c r="B20" s="402" t="s">
        <v>363</v>
      </c>
      <c r="C20" s="403"/>
      <c r="D20" s="403"/>
      <c r="E20" s="403"/>
      <c r="F20" s="403"/>
      <c r="G20" s="403"/>
      <c r="H20" s="404"/>
      <c r="I20" s="405">
        <f>I21</f>
        <v>238850</v>
      </c>
      <c r="J20" s="406"/>
      <c r="K20" s="405">
        <f>K21</f>
        <v>246500</v>
      </c>
      <c r="L20" s="406"/>
      <c r="M20" s="405">
        <f>M21</f>
        <v>254900</v>
      </c>
      <c r="N20" s="406"/>
    </row>
    <row r="21" spans="1:14" ht="40.5" customHeight="1" thickBot="1">
      <c r="A21" s="165">
        <v>203</v>
      </c>
      <c r="B21" s="382" t="s">
        <v>373</v>
      </c>
      <c r="C21" s="407"/>
      <c r="D21" s="407"/>
      <c r="E21" s="407"/>
      <c r="F21" s="407"/>
      <c r="G21" s="407"/>
      <c r="H21" s="383"/>
      <c r="I21" s="384">
        <v>238850</v>
      </c>
      <c r="J21" s="385"/>
      <c r="K21" s="384">
        <v>246500</v>
      </c>
      <c r="L21" s="385"/>
      <c r="M21" s="384">
        <v>254900</v>
      </c>
      <c r="N21" s="385"/>
    </row>
    <row r="22" spans="1:14" ht="16.5" thickBot="1">
      <c r="A22" s="167">
        <v>300</v>
      </c>
      <c r="B22" s="413" t="s">
        <v>364</v>
      </c>
      <c r="C22" s="414"/>
      <c r="D22" s="414"/>
      <c r="E22" s="414"/>
      <c r="F22" s="414"/>
      <c r="G22" s="414"/>
      <c r="H22" s="415"/>
      <c r="I22" s="405">
        <f>I23+I24</f>
        <v>97860</v>
      </c>
      <c r="J22" s="406"/>
      <c r="K22" s="405">
        <f>K23+K24</f>
        <v>99520</v>
      </c>
      <c r="L22" s="406"/>
      <c r="M22" s="405">
        <f>M23+M24</f>
        <v>99520</v>
      </c>
      <c r="N22" s="406"/>
    </row>
    <row r="23" spans="1:14" ht="16.5" thickBot="1">
      <c r="A23" s="165">
        <v>309</v>
      </c>
      <c r="B23" s="379" t="s">
        <v>374</v>
      </c>
      <c r="C23" s="380"/>
      <c r="D23" s="380"/>
      <c r="E23" s="380"/>
      <c r="F23" s="380"/>
      <c r="G23" s="380"/>
      <c r="H23" s="381"/>
      <c r="I23" s="384">
        <v>25200</v>
      </c>
      <c r="J23" s="385"/>
      <c r="K23" s="384">
        <v>25200</v>
      </c>
      <c r="L23" s="385"/>
      <c r="M23" s="384">
        <v>25200</v>
      </c>
      <c r="N23" s="385"/>
    </row>
    <row r="24" spans="1:14" ht="16.5" thickBot="1">
      <c r="A24" s="165">
        <v>310</v>
      </c>
      <c r="B24" s="382" t="s">
        <v>376</v>
      </c>
      <c r="C24" s="407"/>
      <c r="D24" s="407"/>
      <c r="E24" s="407"/>
      <c r="F24" s="407"/>
      <c r="G24" s="407"/>
      <c r="H24" s="383"/>
      <c r="I24" s="411">
        <v>72660</v>
      </c>
      <c r="J24" s="412"/>
      <c r="K24" s="384">
        <v>74320</v>
      </c>
      <c r="L24" s="385"/>
      <c r="M24" s="384">
        <v>74320</v>
      </c>
      <c r="N24" s="385"/>
    </row>
    <row r="25" spans="1:14" ht="16.5" thickBot="1">
      <c r="A25" s="168">
        <v>400</v>
      </c>
      <c r="B25" s="402" t="s">
        <v>365</v>
      </c>
      <c r="C25" s="403"/>
      <c r="D25" s="403"/>
      <c r="E25" s="403"/>
      <c r="F25" s="403"/>
      <c r="G25" s="403"/>
      <c r="H25" s="404"/>
      <c r="I25" s="405">
        <f>I26</f>
        <v>3787307.62</v>
      </c>
      <c r="J25" s="406"/>
      <c r="K25" s="405">
        <f>K26</f>
        <v>1900000</v>
      </c>
      <c r="L25" s="406"/>
      <c r="M25" s="405">
        <f>M26</f>
        <v>2200000</v>
      </c>
      <c r="N25" s="406"/>
    </row>
    <row r="26" spans="1:14" ht="16.5" thickBot="1">
      <c r="A26" s="165">
        <v>409</v>
      </c>
      <c r="B26" s="382" t="s">
        <v>375</v>
      </c>
      <c r="C26" s="407"/>
      <c r="D26" s="407"/>
      <c r="E26" s="407"/>
      <c r="F26" s="407"/>
      <c r="G26" s="407"/>
      <c r="H26" s="383"/>
      <c r="I26" s="411">
        <v>3787307.62</v>
      </c>
      <c r="J26" s="412"/>
      <c r="K26" s="384">
        <v>1900000</v>
      </c>
      <c r="L26" s="385"/>
      <c r="M26" s="384">
        <v>2200000</v>
      </c>
      <c r="N26" s="385"/>
    </row>
    <row r="27" spans="1:14" ht="16.5" thickBot="1">
      <c r="A27" s="167">
        <v>500</v>
      </c>
      <c r="B27" s="402" t="s">
        <v>366</v>
      </c>
      <c r="C27" s="403"/>
      <c r="D27" s="403"/>
      <c r="E27" s="403"/>
      <c r="F27" s="403"/>
      <c r="G27" s="403"/>
      <c r="H27" s="404"/>
      <c r="I27" s="405">
        <f>I28+I29+I30+I31</f>
        <v>7408353.0300000003</v>
      </c>
      <c r="J27" s="406"/>
      <c r="K27" s="405">
        <f>K28+K29+K30+K31</f>
        <v>3513205.69</v>
      </c>
      <c r="L27" s="406"/>
      <c r="M27" s="405">
        <f>M28+M29+M30+M31</f>
        <v>3524158.64</v>
      </c>
      <c r="N27" s="406"/>
    </row>
    <row r="28" spans="1:14" ht="16.5" thickBot="1">
      <c r="A28" s="166">
        <v>501</v>
      </c>
      <c r="B28" s="382" t="s">
        <v>377</v>
      </c>
      <c r="C28" s="407"/>
      <c r="D28" s="407"/>
      <c r="E28" s="407"/>
      <c r="F28" s="407"/>
      <c r="G28" s="407"/>
      <c r="H28" s="383"/>
      <c r="I28" s="411">
        <v>1109962.32</v>
      </c>
      <c r="J28" s="412"/>
      <c r="K28" s="411">
        <v>570000</v>
      </c>
      <c r="L28" s="412"/>
      <c r="M28" s="411">
        <v>578000</v>
      </c>
      <c r="N28" s="412"/>
    </row>
    <row r="29" spans="1:14" ht="16.5" thickBot="1">
      <c r="A29" s="165">
        <v>502</v>
      </c>
      <c r="B29" s="382" t="s">
        <v>378</v>
      </c>
      <c r="C29" s="407"/>
      <c r="D29" s="407"/>
      <c r="E29" s="407"/>
      <c r="F29" s="407"/>
      <c r="G29" s="407"/>
      <c r="H29" s="383"/>
      <c r="I29" s="384">
        <v>811379.42</v>
      </c>
      <c r="J29" s="385"/>
      <c r="K29" s="384">
        <v>129684.75</v>
      </c>
      <c r="L29" s="385"/>
      <c r="M29" s="384">
        <v>70000</v>
      </c>
      <c r="N29" s="385"/>
    </row>
    <row r="30" spans="1:14" ht="16.5" thickBot="1">
      <c r="A30" s="166">
        <v>503</v>
      </c>
      <c r="B30" s="382" t="s">
        <v>379</v>
      </c>
      <c r="C30" s="407"/>
      <c r="D30" s="407"/>
      <c r="E30" s="407"/>
      <c r="F30" s="407"/>
      <c r="G30" s="407"/>
      <c r="H30" s="383"/>
      <c r="I30" s="411">
        <v>4724726.29</v>
      </c>
      <c r="J30" s="412"/>
      <c r="K30" s="384">
        <v>2089585.94</v>
      </c>
      <c r="L30" s="385"/>
      <c r="M30" s="384">
        <v>2151223.64</v>
      </c>
      <c r="N30" s="385"/>
    </row>
    <row r="31" spans="1:14" ht="16.5" thickBot="1">
      <c r="A31" s="166">
        <v>505</v>
      </c>
      <c r="B31" s="382" t="s">
        <v>556</v>
      </c>
      <c r="C31" s="407"/>
      <c r="D31" s="407"/>
      <c r="E31" s="407"/>
      <c r="F31" s="407"/>
      <c r="G31" s="407"/>
      <c r="H31" s="383"/>
      <c r="I31" s="384">
        <v>762285</v>
      </c>
      <c r="J31" s="385"/>
      <c r="K31" s="384">
        <v>723935</v>
      </c>
      <c r="L31" s="385"/>
      <c r="M31" s="384">
        <v>724935</v>
      </c>
      <c r="N31" s="385"/>
    </row>
    <row r="32" spans="1:14" ht="16.5" thickBot="1">
      <c r="A32" s="167">
        <v>800</v>
      </c>
      <c r="B32" s="402" t="s">
        <v>367</v>
      </c>
      <c r="C32" s="403"/>
      <c r="D32" s="403"/>
      <c r="E32" s="403"/>
      <c r="F32" s="403"/>
      <c r="G32" s="403"/>
      <c r="H32" s="404"/>
      <c r="I32" s="405">
        <f>I33</f>
        <v>5134950.5</v>
      </c>
      <c r="J32" s="406"/>
      <c r="K32" s="405">
        <f>K33</f>
        <v>3899712</v>
      </c>
      <c r="L32" s="406"/>
      <c r="M32" s="405">
        <f>M33</f>
        <v>3852529</v>
      </c>
      <c r="N32" s="406"/>
    </row>
    <row r="33" spans="1:14" ht="16.5" thickBot="1">
      <c r="A33" s="165">
        <v>801</v>
      </c>
      <c r="B33" s="382" t="s">
        <v>380</v>
      </c>
      <c r="C33" s="407"/>
      <c r="D33" s="407"/>
      <c r="E33" s="407"/>
      <c r="F33" s="407"/>
      <c r="G33" s="407"/>
      <c r="H33" s="383"/>
      <c r="I33" s="411">
        <v>5134950.5</v>
      </c>
      <c r="J33" s="412"/>
      <c r="K33" s="384">
        <v>3899712</v>
      </c>
      <c r="L33" s="385"/>
      <c r="M33" s="384">
        <v>3852529</v>
      </c>
      <c r="N33" s="385"/>
    </row>
    <row r="34" spans="1:14" ht="16.5" thickBot="1">
      <c r="A34" s="168">
        <v>1000</v>
      </c>
      <c r="B34" s="402" t="s">
        <v>368</v>
      </c>
      <c r="C34" s="403"/>
      <c r="D34" s="403"/>
      <c r="E34" s="403"/>
      <c r="F34" s="403"/>
      <c r="G34" s="403"/>
      <c r="H34" s="404"/>
      <c r="I34" s="405">
        <f>I35</f>
        <v>211080</v>
      </c>
      <c r="J34" s="406"/>
      <c r="K34" s="405">
        <f>K35</f>
        <v>201080</v>
      </c>
      <c r="L34" s="406"/>
      <c r="M34" s="405">
        <f>M35</f>
        <v>221080</v>
      </c>
      <c r="N34" s="406"/>
    </row>
    <row r="35" spans="1:14" ht="16.5" thickBot="1">
      <c r="A35" s="165">
        <v>1001</v>
      </c>
      <c r="B35" s="382" t="s">
        <v>381</v>
      </c>
      <c r="C35" s="407"/>
      <c r="D35" s="407"/>
      <c r="E35" s="407"/>
      <c r="F35" s="407"/>
      <c r="G35" s="407"/>
      <c r="H35" s="383"/>
      <c r="I35" s="384">
        <v>211080</v>
      </c>
      <c r="J35" s="385"/>
      <c r="K35" s="384">
        <v>201080</v>
      </c>
      <c r="L35" s="385"/>
      <c r="M35" s="384">
        <v>221080</v>
      </c>
      <c r="N35" s="385"/>
    </row>
    <row r="36" spans="1:14" ht="16.5" thickBot="1">
      <c r="A36" s="416" t="s">
        <v>39</v>
      </c>
      <c r="B36" s="417"/>
      <c r="C36" s="417"/>
      <c r="D36" s="417"/>
      <c r="E36" s="417"/>
      <c r="F36" s="417"/>
      <c r="G36" s="417"/>
      <c r="H36" s="418"/>
      <c r="I36" s="419">
        <f>I13+I20+I22+I25+I27+I32+I34</f>
        <v>23787198.310000002</v>
      </c>
      <c r="J36" s="420"/>
      <c r="K36" s="419">
        <f>K13+K20+K22+K25+K27+K32+K34</f>
        <v>14972526.949999999</v>
      </c>
      <c r="L36" s="420"/>
      <c r="M36" s="419">
        <f>M13+M20+M22+M25+M27+M32+M34</f>
        <v>15265696.9</v>
      </c>
      <c r="N36" s="420"/>
    </row>
  </sheetData>
  <mergeCells count="104"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8:H28"/>
    <mergeCell ref="I28:J28"/>
    <mergeCell ref="K28:L28"/>
    <mergeCell ref="M28:N28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5:H25"/>
    <mergeCell ref="I25:J25"/>
    <mergeCell ref="K25:L25"/>
    <mergeCell ref="M25:N25"/>
    <mergeCell ref="B26:H26"/>
    <mergeCell ref="I26:J26"/>
    <mergeCell ref="K26:L26"/>
    <mergeCell ref="M26:N26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 УДАЛИТЬ</vt:lpstr>
      <vt:lpstr>Приложение 10</vt:lpstr>
      <vt:lpstr>Приложение 11</vt:lpstr>
      <vt:lpstr>Лист2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2022-02-21T09:45:13Z</cp:lastPrinted>
  <dcterms:created xsi:type="dcterms:W3CDTF">2014-11-10T05:52:58Z</dcterms:created>
  <dcterms:modified xsi:type="dcterms:W3CDTF">2022-04-21T09:25:36Z</dcterms:modified>
</cp:coreProperties>
</file>