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05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C11" i="2"/>
  <c r="I31"/>
  <c r="H31"/>
  <c r="G31"/>
  <c r="F32"/>
  <c r="F31"/>
  <c r="D31"/>
  <c r="C31"/>
  <c r="I40" l="1"/>
  <c r="I39"/>
  <c r="I38"/>
  <c r="D34"/>
  <c r="D33" s="1"/>
  <c r="C12"/>
  <c r="C34"/>
  <c r="C33" s="1"/>
  <c r="F40"/>
  <c r="F39"/>
  <c r="F38"/>
  <c r="H23"/>
  <c r="I25"/>
  <c r="D23"/>
  <c r="D11" s="1"/>
  <c r="G32" s="1"/>
  <c r="C23"/>
  <c r="F25"/>
  <c r="I17"/>
  <c r="I15"/>
  <c r="I13"/>
  <c r="H34"/>
  <c r="H33" s="1"/>
  <c r="H28"/>
  <c r="H18"/>
  <c r="D16"/>
  <c r="I16" s="1"/>
  <c r="C16"/>
  <c r="F14"/>
  <c r="D14"/>
  <c r="I14" s="1"/>
  <c r="C14"/>
  <c r="D28"/>
  <c r="D26"/>
  <c r="D21"/>
  <c r="D18"/>
  <c r="D12"/>
  <c r="I12" s="1"/>
  <c r="C28"/>
  <c r="C26"/>
  <c r="C21"/>
  <c r="C18"/>
  <c r="I18" l="1"/>
  <c r="C9"/>
  <c r="H11"/>
  <c r="D9"/>
  <c r="G25" s="1"/>
  <c r="H9" l="1"/>
  <c r="I9" s="1"/>
  <c r="I11"/>
  <c r="G41"/>
  <c r="G37"/>
  <c r="G36"/>
  <c r="G35"/>
  <c r="G33"/>
  <c r="G30"/>
  <c r="G29"/>
  <c r="G24"/>
  <c r="G23"/>
  <c r="G22"/>
  <c r="G21"/>
  <c r="G20"/>
  <c r="G19"/>
  <c r="G18"/>
  <c r="G14"/>
  <c r="G12"/>
  <c r="G11"/>
  <c r="G9"/>
  <c r="I41" l="1"/>
  <c r="I37"/>
  <c r="I36"/>
  <c r="I35"/>
  <c r="I34"/>
  <c r="I33"/>
  <c r="I24"/>
  <c r="I23"/>
  <c r="I22"/>
  <c r="I21"/>
  <c r="I20"/>
  <c r="I19"/>
  <c r="F41" l="1"/>
  <c r="F37"/>
  <c r="F36"/>
  <c r="F35"/>
  <c r="F34"/>
  <c r="F33"/>
  <c r="F30"/>
  <c r="F29"/>
  <c r="F28"/>
  <c r="F24"/>
  <c r="F23"/>
  <c r="F22"/>
  <c r="F21"/>
  <c r="F20"/>
  <c r="F19"/>
  <c r="F18"/>
  <c r="F13"/>
  <c r="F12"/>
  <c r="F11"/>
  <c r="F9"/>
</calcChain>
</file>

<file path=xl/sharedStrings.xml><?xml version="1.0" encoding="utf-8"?>
<sst xmlns="http://schemas.openxmlformats.org/spreadsheetml/2006/main" count="75" uniqueCount="75">
  <si>
    <t xml:space="preserve"> Наименование показателя</t>
  </si>
  <si>
    <t>Код дохода по бюджетной классификации</t>
  </si>
  <si>
    <t>4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</si>
  <si>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</si>
  <si>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</si>
  <si>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</si>
  <si>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</si>
  <si>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</si>
  <si>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</si>
  <si>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</si>
  <si>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</si>
  <si>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</si>
  <si>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НАЛОГИ НА СОВОКУПНЫЙ ДОХОД</t>
  </si>
  <si>
    <t>000 1 05 00000 00 0000 000</t>
  </si>
  <si>
    <t>000 1 05 03000 01 0000 110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</si>
  <si>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</si>
  <si>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</si>
  <si>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</si>
  <si>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</si>
  <si>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Земельный налог</t>
  </si>
  <si>
    <t>000 1 06 06000 00 0000 110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</si>
  <si>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</si>
  <si>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</si>
  <si>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</si>
  <si>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</si>
  <si>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</si>
  <si>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</si>
  <si>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</si>
  <si>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</si>
  <si>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 ОТ ОКАЗАНИЯ ПЛАТНЫХ УСЛУГ (РАБОТ) И КОМПЕНСАЦИИ ЗАТРАТ ГОСУДАРСТВА</t>
  </si>
  <si>
    <t>000 1 13 00000 00 0000 000</t>
  </si>
  <si>
    <t>000 1 13 01000 00 0000 130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</si>
  <si>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</si>
  <si>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</si>
  <si>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</si>
  <si>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</si>
  <si>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</si>
  <si>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</si>
  <si>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</si>
  <si>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</si>
  <si>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</si>
  <si>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</si>
  <si>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</si>
  <si>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Субсидии бюджетам бюджетной системы Российской Федерации (межбюджетные субсидии)</t>
  </si>
  <si>
    <t xml:space="preserve">  Субвенции бюджетам бюджетной системы Российской Федерации</t>
  </si>
  <si>
    <t>Уровень исполнения %</t>
  </si>
  <si>
    <t xml:space="preserve">Утвержденные бюджетные назначения </t>
  </si>
  <si>
    <t>Темп роста ,%</t>
  </si>
  <si>
    <t>Удельный вес в общем объеме расходов</t>
  </si>
  <si>
    <t>3</t>
  </si>
  <si>
    <t xml:space="preserve"> Единый сельскохозяйственный налог</t>
  </si>
  <si>
    <t>Налоги на товары(работы, услуги) реализуемые на территории Российской Федерации</t>
  </si>
  <si>
    <t>Акцизы по подакцизным товарам (продукции) производимые на территории Российской Федерации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</si>
  <si>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</si>
  <si>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000 1 11 09000 00 0000 120</t>
  </si>
  <si>
    <t>Прочие безвозмездные поступления от негосударственных организаций в бюджеты городских поселений</t>
  </si>
  <si>
    <t>Прочие безвозмездные поступления в бюджеты городских поселений</t>
  </si>
  <si>
    <t>000 2 02 10000 00 0000 150</t>
  </si>
  <si>
    <t>000 2 02 20000 00 0000 150</t>
  </si>
  <si>
    <t>000 2 02 30000 00 0000 150</t>
  </si>
  <si>
    <t>000 2 04 00000 00 0000 150</t>
  </si>
  <si>
    <t>000 2 07 00000 00 0000 150</t>
  </si>
  <si>
    <t>000 2 02 40000 00 0000 150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</si>
  <si>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</si>
  <si>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000 219 60000 00 0000 150</t>
  </si>
  <si>
    <t>2022 год</t>
  </si>
  <si>
    <t>Исполнено за 3 квартал 2022 года руб.</t>
  </si>
  <si>
    <t>Исполнено за 3 квартал 2021 г. (рублей)</t>
  </si>
  <si>
    <t>Прочие доходы от компенсации затрат бюджетов городских поселений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</si>
  <si>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осущестлвени такого возврата и процентов, начисленных на излишне взысканные суммы</t>
  </si>
  <si>
    <t>ШТРАФЫ, САНКЦИИ,  ВОЗМЕЩЕНИЕ УЩЕРБА</t>
  </si>
  <si>
    <t>000 1 16 00000 00 0000 000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</si>
  <si>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</si>
  <si>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000 1 16 07000 00 0000 000</t>
  </si>
  <si>
    <t>Аналитические данные   за 3 квартал 2022 года о поступлении доходов в бюджет Колобовского городского поселения по видам доходов за отчетный период текущего финансового года в сравнении с соответствующим периодом прошлого года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</si>
</sst>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7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 Cyr"/>
    </font>
    <font>
      <b/>
      <sz val="12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71">
    <xf numFmtId="0" fontId="0" fillId="0" borderId="0" xfId="0"/>
    <xf numFmtId="0" fontId="0" fillId="0" borderId="0" xfId="0" applyProtection="1">
      <protection locked="0"/>
    </xf>
    <xf numFmtId="0" fontId="3" fillId="0" borderId="1" xfId="10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Protection="1">
      <alignment horizontal="center" vertical="center"/>
    </xf>
    <xf numFmtId="0" fontId="3" fillId="0" borderId="1" xfId="24" applyNumberFormat="1" applyBorder="1" applyProtection="1">
      <alignment horizontal="left"/>
    </xf>
    <xf numFmtId="49" fontId="3" fillId="0" borderId="1" xfId="25" applyBorder="1" applyProtection="1"/>
    <xf numFmtId="0" fontId="4" fillId="0" borderId="1" xfId="13" applyNumberFormat="1" applyBorder="1" applyProtection="1">
      <alignment horizontal="right"/>
    </xf>
    <xf numFmtId="49" fontId="3" fillId="0" borderId="1" xfId="26" applyBorder="1" applyProtection="1"/>
    <xf numFmtId="0" fontId="1" fillId="0" borderId="13" xfId="32" applyNumberFormat="1" applyBorder="1" applyProtection="1"/>
    <xf numFmtId="0" fontId="2" fillId="0" borderId="2" xfId="28" applyNumberFormat="1" applyProtection="1">
      <alignment horizontal="center"/>
    </xf>
    <xf numFmtId="0" fontId="15" fillId="0" borderId="13" xfId="32" applyNumberFormat="1" applyFont="1" applyBorder="1" applyProtection="1"/>
    <xf numFmtId="0" fontId="1" fillId="0" borderId="5" xfId="32" applyNumberFormat="1" applyFill="1" applyProtection="1"/>
    <xf numFmtId="2" fontId="1" fillId="0" borderId="13" xfId="32" applyNumberFormat="1" applyFill="1" applyBorder="1" applyProtection="1"/>
    <xf numFmtId="2" fontId="15" fillId="0" borderId="13" xfId="32" applyNumberFormat="1" applyFont="1" applyFill="1" applyBorder="1" applyProtection="1"/>
    <xf numFmtId="0" fontId="0" fillId="0" borderId="0" xfId="0" applyFill="1" applyProtection="1">
      <protection locked="0"/>
    </xf>
    <xf numFmtId="0" fontId="3" fillId="0" borderId="18" xfId="40" applyNumberFormat="1" applyFill="1" applyProtection="1">
      <alignment horizontal="left" wrapText="1"/>
    </xf>
    <xf numFmtId="49" fontId="3" fillId="0" borderId="20" xfId="42" applyFill="1" applyProtection="1">
      <alignment horizontal="center"/>
    </xf>
    <xf numFmtId="4" fontId="3" fillId="0" borderId="20" xfId="43" applyFill="1" applyProtection="1">
      <alignment horizontal="right" shrinkToFit="1"/>
    </xf>
    <xf numFmtId="0" fontId="3" fillId="0" borderId="21" xfId="44" applyNumberFormat="1" applyFill="1" applyProtection="1">
      <alignment horizontal="left" wrapText="1" indent="2"/>
    </xf>
    <xf numFmtId="49" fontId="3" fillId="0" borderId="23" xfId="46" applyFill="1" applyProtection="1">
      <alignment horizontal="center"/>
    </xf>
    <xf numFmtId="4" fontId="3" fillId="0" borderId="23" xfId="47" applyFill="1" applyProtection="1">
      <alignment horizontal="right" shrinkToFi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Protection="1">
      <alignment horizontal="center" vertical="top" wrapText="1"/>
      <protection locked="0"/>
    </xf>
    <xf numFmtId="0" fontId="16" fillId="0" borderId="23" xfId="0" applyFont="1" applyBorder="1" applyAlignment="1">
      <alignment vertical="center" wrapText="1"/>
    </xf>
    <xf numFmtId="0" fontId="16" fillId="0" borderId="23" xfId="0" applyFont="1" applyBorder="1" applyAlignment="1">
      <alignment wrapText="1"/>
    </xf>
    <xf numFmtId="49" fontId="3" fillId="0" borderId="23" xfId="30" applyBorder="1" applyProtection="1">
      <alignment horizontal="center" vertical="top" wrapText="1"/>
      <protection locked="0"/>
    </xf>
    <xf numFmtId="0" fontId="2" fillId="0" borderId="1" xfId="28" applyNumberFormat="1" applyBorder="1" applyProtection="1">
      <alignment horizontal="center"/>
    </xf>
    <xf numFmtId="0" fontId="3" fillId="3" borderId="21" xfId="44" applyNumberFormat="1" applyFill="1" applyProtection="1">
      <alignment horizontal="left" wrapText="1" indent="2"/>
    </xf>
    <xf numFmtId="49" fontId="3" fillId="3" borderId="23" xfId="46" applyFill="1" applyProtection="1">
      <alignment horizontal="center"/>
    </xf>
    <xf numFmtId="4" fontId="3" fillId="3" borderId="23" xfId="47" applyFill="1" applyProtection="1">
      <alignment horizontal="right" shrinkToFit="1"/>
    </xf>
    <xf numFmtId="0" fontId="1" fillId="3" borderId="5" xfId="32" applyNumberFormat="1" applyFill="1" applyProtection="1"/>
    <xf numFmtId="2" fontId="1" fillId="3" borderId="13" xfId="32" applyNumberFormat="1" applyFill="1" applyBorder="1" applyProtection="1"/>
    <xf numFmtId="2" fontId="15" fillId="3" borderId="13" xfId="32" applyNumberFormat="1" applyFont="1" applyFill="1" applyBorder="1" applyProtection="1"/>
    <xf numFmtId="0" fontId="3" fillId="4" borderId="15" xfId="36" applyNumberFormat="1" applyFill="1" applyProtection="1">
      <alignment horizontal="left" wrapText="1"/>
    </xf>
    <xf numFmtId="49" fontId="3" fillId="4" borderId="17" xfId="38" applyFill="1" applyProtection="1">
      <alignment horizontal="center"/>
    </xf>
    <xf numFmtId="4" fontId="3" fillId="4" borderId="17" xfId="39" applyFill="1" applyProtection="1">
      <alignment horizontal="right" shrinkToFit="1"/>
    </xf>
    <xf numFmtId="0" fontId="1" fillId="4" borderId="5" xfId="32" applyNumberFormat="1" applyFill="1" applyProtection="1"/>
    <xf numFmtId="2" fontId="1" fillId="4" borderId="13" xfId="32" applyNumberFormat="1" applyFill="1" applyBorder="1" applyProtection="1"/>
    <xf numFmtId="2" fontId="15" fillId="4" borderId="13" xfId="32" applyNumberFormat="1" applyFont="1" applyFill="1" applyBorder="1" applyProtection="1"/>
    <xf numFmtId="0" fontId="0" fillId="3" borderId="0" xfId="0" applyFill="1" applyProtection="1">
      <protection locked="0"/>
    </xf>
    <xf numFmtId="0" fontId="3" fillId="5" borderId="21" xfId="44" applyNumberFormat="1" applyFill="1" applyProtection="1">
      <alignment horizontal="left" wrapText="1" indent="2"/>
    </xf>
    <xf numFmtId="49" fontId="3" fillId="5" borderId="23" xfId="46" applyFill="1" applyProtection="1">
      <alignment horizontal="center"/>
    </xf>
    <xf numFmtId="4" fontId="3" fillId="5" borderId="23" xfId="47" applyFill="1" applyProtection="1">
      <alignment horizontal="right" shrinkToFit="1"/>
    </xf>
    <xf numFmtId="0" fontId="1" fillId="5" borderId="5" xfId="32" applyNumberFormat="1" applyFill="1" applyProtection="1"/>
    <xf numFmtId="2" fontId="1" fillId="5" borderId="13" xfId="32" applyNumberFormat="1" applyFill="1" applyBorder="1" applyProtection="1"/>
    <xf numFmtId="2" fontId="15" fillId="5" borderId="13" xfId="32" applyNumberFormat="1" applyFont="1" applyFill="1" applyBorder="1" applyProtection="1"/>
    <xf numFmtId="0" fontId="13" fillId="0" borderId="1" xfId="16" applyNumberFormat="1" applyFont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2" fillId="0" borderId="1" xfId="28" applyBorder="1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35" xfId="30" applyBorder="1" applyProtection="1">
      <alignment horizontal="center" vertical="top" wrapText="1"/>
    </xf>
    <xf numFmtId="49" fontId="3" fillId="0" borderId="35" xfId="30" applyBorder="1" applyProtection="1">
      <alignment horizontal="center" vertical="top" wrapText="1"/>
      <protection locked="0"/>
    </xf>
    <xf numFmtId="2" fontId="15" fillId="0" borderId="34" xfId="31" applyNumberFormat="1" applyFont="1" applyBorder="1" applyAlignment="1" applyProtection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49" fontId="3" fillId="0" borderId="38" xfId="30" applyBorder="1" applyAlignment="1" applyProtection="1">
      <alignment horizontal="center" vertical="top"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49" fontId="3" fillId="0" borderId="41" xfId="30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wrapText="1"/>
    </xf>
    <xf numFmtId="0" fontId="0" fillId="0" borderId="42" xfId="0" applyBorder="1" applyAlignment="1">
      <alignment wrapText="1"/>
    </xf>
    <xf numFmtId="49" fontId="3" fillId="0" borderId="37" xfId="30" applyBorder="1" applyAlignment="1" applyProtection="1">
      <alignment horizontal="center" vertical="top" wrapText="1"/>
      <protection locked="0"/>
    </xf>
    <xf numFmtId="0" fontId="0" fillId="0" borderId="43" xfId="0" applyBorder="1" applyAlignment="1">
      <alignment wrapText="1"/>
    </xf>
    <xf numFmtId="0" fontId="0" fillId="0" borderId="36" xfId="0" applyBorder="1" applyAlignment="1">
      <alignment wrapTex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2"/>
  <sheetViews>
    <sheetView tabSelected="1" workbookViewId="0">
      <selection activeCell="B4" sqref="B4:B6"/>
    </sheetView>
  </sheetViews>
  <sheetFormatPr defaultRowHeight="15"/>
  <cols>
    <col min="1" max="1" width="50.7109375" style="1" customWidth="1"/>
    <col min="2" max="2" width="24" style="1" customWidth="1"/>
    <col min="3" max="4" width="19.85546875" style="1" customWidth="1"/>
    <col min="5" max="5" width="9.140625" style="1" hidden="1"/>
    <col min="6" max="6" width="13.7109375" style="1" customWidth="1"/>
    <col min="7" max="7" width="13.28515625" style="1" customWidth="1"/>
    <col min="8" max="8" width="14.42578125" style="1" customWidth="1"/>
    <col min="9" max="9" width="14.28515625" style="1" customWidth="1"/>
    <col min="10" max="16384" width="9.140625" style="1"/>
  </cols>
  <sheetData>
    <row r="1" spans="1:10" ht="14.1" customHeight="1">
      <c r="A1" s="2"/>
      <c r="B1" s="7"/>
      <c r="C1" s="8"/>
      <c r="D1" s="10"/>
      <c r="E1" s="9"/>
      <c r="F1" s="9"/>
      <c r="G1" s="9"/>
      <c r="H1" s="9"/>
      <c r="I1" s="9"/>
    </row>
    <row r="2" spans="1:10" ht="42.75" customHeight="1">
      <c r="A2" s="49" t="s">
        <v>74</v>
      </c>
      <c r="B2" s="50"/>
      <c r="C2" s="50"/>
      <c r="D2" s="50"/>
      <c r="E2" s="51"/>
      <c r="F2" s="51"/>
      <c r="G2" s="51"/>
      <c r="H2" s="51"/>
      <c r="I2" s="51"/>
    </row>
    <row r="3" spans="1:10" ht="14.1" customHeight="1">
      <c r="A3" s="52"/>
      <c r="B3" s="53"/>
      <c r="C3" s="53"/>
      <c r="D3" s="54"/>
      <c r="E3" s="29"/>
      <c r="F3" s="29"/>
      <c r="G3" s="29"/>
      <c r="H3" s="29"/>
      <c r="I3" s="12"/>
    </row>
    <row r="4" spans="1:10" ht="12.95" customHeight="1">
      <c r="A4" s="55" t="s">
        <v>0</v>
      </c>
      <c r="B4" s="55" t="s">
        <v>1</v>
      </c>
      <c r="C4" s="57" t="s">
        <v>46</v>
      </c>
      <c r="D4" s="62"/>
      <c r="E4" s="63"/>
      <c r="F4" s="63"/>
      <c r="G4" s="63"/>
      <c r="H4" s="64"/>
      <c r="I4" s="59" t="s">
        <v>47</v>
      </c>
    </row>
    <row r="5" spans="1:10" ht="12" customHeight="1">
      <c r="A5" s="56"/>
      <c r="B5" s="56"/>
      <c r="C5" s="58"/>
      <c r="D5" s="65"/>
      <c r="E5" s="66"/>
      <c r="F5" s="66"/>
      <c r="G5" s="66"/>
      <c r="H5" s="67"/>
      <c r="I5" s="60"/>
    </row>
    <row r="6" spans="1:10" ht="12" customHeight="1">
      <c r="A6" s="56"/>
      <c r="B6" s="56"/>
      <c r="C6" s="58"/>
      <c r="D6" s="68"/>
      <c r="E6" s="69"/>
      <c r="F6" s="69"/>
      <c r="G6" s="69"/>
      <c r="H6" s="70"/>
      <c r="I6" s="60"/>
    </row>
    <row r="7" spans="1:10" ht="64.5" customHeight="1">
      <c r="A7" s="24"/>
      <c r="B7" s="24"/>
      <c r="C7" s="25" t="s">
        <v>65</v>
      </c>
      <c r="D7" s="28" t="s">
        <v>66</v>
      </c>
      <c r="E7" s="3"/>
      <c r="F7" s="26" t="s">
        <v>45</v>
      </c>
      <c r="G7" s="26" t="s">
        <v>48</v>
      </c>
      <c r="H7" s="27" t="s">
        <v>67</v>
      </c>
      <c r="I7" s="61"/>
    </row>
    <row r="8" spans="1:10" ht="14.25" customHeight="1">
      <c r="A8" s="4">
        <v>1</v>
      </c>
      <c r="B8" s="5">
        <v>2</v>
      </c>
      <c r="C8" s="6" t="s">
        <v>49</v>
      </c>
      <c r="D8" s="6" t="s">
        <v>2</v>
      </c>
      <c r="E8" s="3"/>
      <c r="F8" s="11">
        <v>5</v>
      </c>
      <c r="G8" s="11">
        <v>6</v>
      </c>
      <c r="H8" s="11">
        <v>7</v>
      </c>
      <c r="I8" s="13">
        <v>8</v>
      </c>
    </row>
    <row r="9" spans="1:10" ht="17.25" customHeight="1">
      <c r="A9" s="36" t="s">
        <v>3</v>
      </c>
      <c r="B9" s="37" t="s">
        <v>4</v>
      </c>
      <c r="C9" s="38">
        <f>C11+C33</f>
        <v>22320974.960000001</v>
      </c>
      <c r="D9" s="38">
        <f>D11+D33</f>
        <v>17623007.060000002</v>
      </c>
      <c r="E9" s="39"/>
      <c r="F9" s="40">
        <f>D9/C9*100</f>
        <v>78.95267608866132</v>
      </c>
      <c r="G9" s="40">
        <f>D9/C9*100</f>
        <v>78.95267608866132</v>
      </c>
      <c r="H9" s="40">
        <f>H11+H33</f>
        <v>17792554.370000001</v>
      </c>
      <c r="I9" s="41">
        <f>D9/H9*100</f>
        <v>99.047088425449061</v>
      </c>
      <c r="J9" s="17"/>
    </row>
    <row r="10" spans="1:10" ht="15" customHeight="1">
      <c r="A10" s="18" t="s">
        <v>5</v>
      </c>
      <c r="B10" s="19"/>
      <c r="C10" s="20"/>
      <c r="D10" s="20"/>
      <c r="E10" s="14"/>
      <c r="F10" s="15"/>
      <c r="G10" s="15"/>
      <c r="H10" s="15"/>
      <c r="I10" s="48"/>
      <c r="J10" s="17"/>
    </row>
    <row r="11" spans="1:10">
      <c r="A11" s="30" t="s">
        <v>6</v>
      </c>
      <c r="B11" s="31" t="s">
        <v>7</v>
      </c>
      <c r="C11" s="32">
        <f>C12+C14+C18+C21+C23+C26+C28+C16+C31</f>
        <v>9032395.8200000003</v>
      </c>
      <c r="D11" s="32">
        <f>D12+D14+D18+D21+D23+D26+D28+D16+D31</f>
        <v>6929384.4199999999</v>
      </c>
      <c r="E11" s="33"/>
      <c r="F11" s="34">
        <f t="shared" ref="F11:F41" si="0">D11/C11*100</f>
        <v>76.717014600451819</v>
      </c>
      <c r="G11" s="34">
        <f>D11/D9*100</f>
        <v>39.320102388927936</v>
      </c>
      <c r="H11" s="34">
        <f>H12+H14+H16+H18+H21+H23+H26+H28</f>
        <v>6457869.6499999994</v>
      </c>
      <c r="I11" s="35">
        <f t="shared" ref="I11:I18" si="1">D11/H11*100</f>
        <v>107.30139807018249</v>
      </c>
      <c r="J11" s="17"/>
    </row>
    <row r="12" spans="1:10">
      <c r="A12" s="30" t="s">
        <v>8</v>
      </c>
      <c r="B12" s="31" t="s">
        <v>9</v>
      </c>
      <c r="C12" s="32">
        <f>C13</f>
        <v>5211275</v>
      </c>
      <c r="D12" s="32">
        <f>D13</f>
        <v>4222219.5599999996</v>
      </c>
      <c r="E12" s="33"/>
      <c r="F12" s="34">
        <f t="shared" si="0"/>
        <v>81.020854973111184</v>
      </c>
      <c r="G12" s="34">
        <f>D12/D9*100</f>
        <v>23.95856476493972</v>
      </c>
      <c r="H12" s="34">
        <v>4106914.65</v>
      </c>
      <c r="I12" s="35">
        <f t="shared" si="1"/>
        <v>102.8075798945566</v>
      </c>
      <c r="J12" s="17"/>
    </row>
    <row r="13" spans="1:10">
      <c r="A13" s="21" t="s">
        <v>10</v>
      </c>
      <c r="B13" s="22" t="s">
        <v>11</v>
      </c>
      <c r="C13" s="23">
        <v>5211275</v>
      </c>
      <c r="D13" s="23">
        <v>4222219.5599999996</v>
      </c>
      <c r="E13" s="14"/>
      <c r="F13" s="15">
        <f t="shared" si="0"/>
        <v>81.020854973111184</v>
      </c>
      <c r="G13" s="15">
        <v>4.9800000000000004</v>
      </c>
      <c r="H13" s="15">
        <v>3924123.59</v>
      </c>
      <c r="I13" s="48">
        <f t="shared" si="1"/>
        <v>107.59649799918762</v>
      </c>
      <c r="J13" s="17"/>
    </row>
    <row r="14" spans="1:10">
      <c r="A14" s="30" t="s">
        <v>12</v>
      </c>
      <c r="B14" s="31" t="s">
        <v>13</v>
      </c>
      <c r="C14" s="32">
        <f>C15</f>
        <v>375000</v>
      </c>
      <c r="D14" s="32">
        <f>D15</f>
        <v>61117.5</v>
      </c>
      <c r="E14" s="33"/>
      <c r="F14" s="34">
        <f>F15</f>
        <v>128.69999999999999</v>
      </c>
      <c r="G14" s="34">
        <f>D14/D9*100</f>
        <v>0.34680517230638841</v>
      </c>
      <c r="H14" s="34">
        <v>327232.40000000002</v>
      </c>
      <c r="I14" s="35">
        <f t="shared" si="1"/>
        <v>18.677093099583047</v>
      </c>
      <c r="J14" s="17"/>
    </row>
    <row r="15" spans="1:10">
      <c r="A15" s="43" t="s">
        <v>50</v>
      </c>
      <c r="B15" s="44" t="s">
        <v>14</v>
      </c>
      <c r="C15" s="45">
        <v>375000</v>
      </c>
      <c r="D15" s="45">
        <v>61117.5</v>
      </c>
      <c r="E15" s="46"/>
      <c r="F15" s="47">
        <v>128.69999999999999</v>
      </c>
      <c r="G15" s="47">
        <v>1.74</v>
      </c>
      <c r="H15" s="47">
        <v>78416.820000000007</v>
      </c>
      <c r="I15" s="48">
        <f t="shared" si="1"/>
        <v>77.939273742546561</v>
      </c>
      <c r="J15" s="17"/>
    </row>
    <row r="16" spans="1:10" ht="23.25">
      <c r="A16" s="30" t="s">
        <v>51</v>
      </c>
      <c r="B16" s="31"/>
      <c r="C16" s="32">
        <f>C17</f>
        <v>1762190</v>
      </c>
      <c r="D16" s="32">
        <f>D17</f>
        <v>1515875.32</v>
      </c>
      <c r="E16" s="33"/>
      <c r="F16" s="34">
        <v>73.900000000000006</v>
      </c>
      <c r="G16" s="34">
        <v>6.01</v>
      </c>
      <c r="H16" s="34">
        <v>1129371.03</v>
      </c>
      <c r="I16" s="35">
        <f t="shared" si="1"/>
        <v>134.22296833663248</v>
      </c>
      <c r="J16" s="17"/>
    </row>
    <row r="17" spans="1:10" ht="23.25">
      <c r="A17" s="21" t="s">
        <v>52</v>
      </c>
      <c r="B17" s="22"/>
      <c r="C17" s="23">
        <v>1762190</v>
      </c>
      <c r="D17" s="23">
        <v>1515875.32</v>
      </c>
      <c r="E17" s="14"/>
      <c r="F17" s="15">
        <v>73.900000000000006</v>
      </c>
      <c r="G17" s="15">
        <v>6.01</v>
      </c>
      <c r="H17" s="15">
        <v>1234526.42</v>
      </c>
      <c r="I17" s="48">
        <f t="shared" si="1"/>
        <v>122.79002664033712</v>
      </c>
      <c r="J17" s="17"/>
    </row>
    <row r="18" spans="1:10">
      <c r="A18" s="30" t="s">
        <v>15</v>
      </c>
      <c r="B18" s="31" t="s">
        <v>16</v>
      </c>
      <c r="C18" s="32">
        <f>C19+C20</f>
        <v>1215200</v>
      </c>
      <c r="D18" s="32">
        <f>D19+D20</f>
        <v>712148.22</v>
      </c>
      <c r="E18" s="33"/>
      <c r="F18" s="34">
        <f t="shared" si="0"/>
        <v>58.603375576036868</v>
      </c>
      <c r="G18" s="34">
        <f>D18/D9*100</f>
        <v>4.0410142127015627</v>
      </c>
      <c r="H18" s="34">
        <f>H19+H20</f>
        <v>677757.76</v>
      </c>
      <c r="I18" s="35">
        <f t="shared" si="1"/>
        <v>105.07415215725453</v>
      </c>
      <c r="J18" s="17"/>
    </row>
    <row r="19" spans="1:10">
      <c r="A19" s="21" t="s">
        <v>17</v>
      </c>
      <c r="B19" s="22" t="s">
        <v>18</v>
      </c>
      <c r="C19" s="23">
        <v>70200</v>
      </c>
      <c r="D19" s="23">
        <v>14145.77</v>
      </c>
      <c r="E19" s="14"/>
      <c r="F19" s="15">
        <f t="shared" si="0"/>
        <v>20.150669515669517</v>
      </c>
      <c r="G19" s="15">
        <f>D19/D9*100</f>
        <v>8.0268764302475398E-2</v>
      </c>
      <c r="H19" s="15">
        <v>28852.87</v>
      </c>
      <c r="I19" s="16">
        <f t="shared" ref="I19:I25" si="2">D19/H19*100</f>
        <v>49.027254481096683</v>
      </c>
      <c r="J19" s="17"/>
    </row>
    <row r="20" spans="1:10">
      <c r="A20" s="21" t="s">
        <v>19</v>
      </c>
      <c r="B20" s="22" t="s">
        <v>20</v>
      </c>
      <c r="C20" s="23">
        <v>1145000</v>
      </c>
      <c r="D20" s="23">
        <v>698002.45</v>
      </c>
      <c r="E20" s="14"/>
      <c r="F20" s="15">
        <f t="shared" si="0"/>
        <v>60.960912663755451</v>
      </c>
      <c r="G20" s="15">
        <f>D20/D9*100</f>
        <v>3.9607454483990874</v>
      </c>
      <c r="H20" s="15">
        <v>648904.89</v>
      </c>
      <c r="I20" s="16">
        <f t="shared" si="2"/>
        <v>107.56621821727987</v>
      </c>
      <c r="J20" s="17"/>
    </row>
    <row r="21" spans="1:10">
      <c r="A21" s="30" t="s">
        <v>21</v>
      </c>
      <c r="B21" s="31" t="s">
        <v>22</v>
      </c>
      <c r="C21" s="32">
        <f>C22</f>
        <v>10500</v>
      </c>
      <c r="D21" s="32">
        <f>D22</f>
        <v>3375</v>
      </c>
      <c r="E21" s="33"/>
      <c r="F21" s="34">
        <f t="shared" si="0"/>
        <v>32.142857142857146</v>
      </c>
      <c r="G21" s="34">
        <f>D21/D9*100</f>
        <v>1.9151101673564215E-2</v>
      </c>
      <c r="H21" s="34">
        <v>3550</v>
      </c>
      <c r="I21" s="35">
        <f t="shared" si="2"/>
        <v>95.070422535211264</v>
      </c>
      <c r="J21" s="17"/>
    </row>
    <row r="22" spans="1:10" ht="34.5">
      <c r="A22" s="21" t="s">
        <v>23</v>
      </c>
      <c r="B22" s="22" t="s">
        <v>24</v>
      </c>
      <c r="C22" s="23">
        <v>10500</v>
      </c>
      <c r="D22" s="23">
        <v>3375</v>
      </c>
      <c r="E22" s="14"/>
      <c r="F22" s="15">
        <f t="shared" si="0"/>
        <v>32.142857142857146</v>
      </c>
      <c r="G22" s="15">
        <f>D22/D9*100</f>
        <v>1.9151101673564215E-2</v>
      </c>
      <c r="H22" s="15">
        <v>6550</v>
      </c>
      <c r="I22" s="16">
        <f t="shared" si="2"/>
        <v>51.526717557251914</v>
      </c>
      <c r="J22" s="17"/>
    </row>
    <row r="23" spans="1:10" ht="34.5">
      <c r="A23" s="30" t="s">
        <v>25</v>
      </c>
      <c r="B23" s="31" t="s">
        <v>26</v>
      </c>
      <c r="C23" s="32">
        <f>C24+C25</f>
        <v>209852</v>
      </c>
      <c r="D23" s="32">
        <f>D24+D25</f>
        <v>145304.54999999999</v>
      </c>
      <c r="E23" s="33"/>
      <c r="F23" s="34">
        <f t="shared" si="0"/>
        <v>69.241441587404452</v>
      </c>
      <c r="G23" s="34">
        <f>D23/D9*100</f>
        <v>0.82451621057229485</v>
      </c>
      <c r="H23" s="34">
        <f>H24+H25</f>
        <v>126909.67000000001</v>
      </c>
      <c r="I23" s="35">
        <f t="shared" si="2"/>
        <v>114.49446681249739</v>
      </c>
      <c r="J23" s="17"/>
    </row>
    <row r="24" spans="1:10" ht="68.25">
      <c r="A24" s="21" t="s">
        <v>27</v>
      </c>
      <c r="B24" s="22" t="s">
        <v>28</v>
      </c>
      <c r="C24" s="23">
        <v>139852</v>
      </c>
      <c r="D24" s="23">
        <v>82034.350000000006</v>
      </c>
      <c r="E24" s="14"/>
      <c r="F24" s="15">
        <f t="shared" si="0"/>
        <v>58.657974144095192</v>
      </c>
      <c r="G24" s="15">
        <f>D24/D9*100</f>
        <v>0.4654957563184452</v>
      </c>
      <c r="H24" s="15">
        <v>68242.740000000005</v>
      </c>
      <c r="I24" s="16">
        <f t="shared" si="2"/>
        <v>120.20963695185745</v>
      </c>
      <c r="J24" s="17"/>
    </row>
    <row r="25" spans="1:10" ht="68.25">
      <c r="A25" s="21" t="s">
        <v>53</v>
      </c>
      <c r="B25" s="22" t="s">
        <v>54</v>
      </c>
      <c r="C25" s="23">
        <v>70000</v>
      </c>
      <c r="D25" s="23">
        <v>63270.2</v>
      </c>
      <c r="E25" s="14"/>
      <c r="F25" s="15">
        <f t="shared" si="0"/>
        <v>90.385999999999996</v>
      </c>
      <c r="G25" s="15">
        <f>D25/D9*100</f>
        <v>0.35902045425384965</v>
      </c>
      <c r="H25" s="15">
        <v>58666.93</v>
      </c>
      <c r="I25" s="16">
        <f t="shared" si="2"/>
        <v>107.84644773469483</v>
      </c>
      <c r="J25" s="17"/>
    </row>
    <row r="26" spans="1:10" ht="23.25">
      <c r="A26" s="30" t="s">
        <v>29</v>
      </c>
      <c r="B26" s="31" t="s">
        <v>30</v>
      </c>
      <c r="C26" s="32">
        <f>C27</f>
        <v>2441.11</v>
      </c>
      <c r="D26" s="32">
        <f>D27</f>
        <v>2441.11</v>
      </c>
      <c r="E26" s="33"/>
      <c r="F26" s="34">
        <v>0</v>
      </c>
      <c r="G26" s="34">
        <v>0</v>
      </c>
      <c r="H26" s="34">
        <v>0</v>
      </c>
      <c r="I26" s="35">
        <v>0</v>
      </c>
      <c r="J26" s="42"/>
    </row>
    <row r="27" spans="1:10" ht="23.25">
      <c r="A27" s="21" t="s">
        <v>68</v>
      </c>
      <c r="B27" s="22" t="s">
        <v>31</v>
      </c>
      <c r="C27" s="23">
        <v>2441.11</v>
      </c>
      <c r="D27" s="23">
        <v>2441.11</v>
      </c>
      <c r="E27" s="14"/>
      <c r="F27" s="15">
        <v>0</v>
      </c>
      <c r="G27" s="15">
        <v>0</v>
      </c>
      <c r="H27" s="15">
        <v>0</v>
      </c>
      <c r="I27" s="16">
        <v>0</v>
      </c>
      <c r="J27" s="17"/>
    </row>
    <row r="28" spans="1:10" ht="23.25">
      <c r="A28" s="30" t="s">
        <v>32</v>
      </c>
      <c r="B28" s="31" t="s">
        <v>33</v>
      </c>
      <c r="C28" s="32">
        <f>C29+C30</f>
        <v>239000</v>
      </c>
      <c r="D28" s="32">
        <f>D29+D30</f>
        <v>259965.45</v>
      </c>
      <c r="E28" s="33"/>
      <c r="F28" s="34">
        <f t="shared" si="0"/>
        <v>108.7721548117155</v>
      </c>
      <c r="G28" s="34">
        <v>23.8</v>
      </c>
      <c r="H28" s="34">
        <f>H29+H30</f>
        <v>86134.14</v>
      </c>
      <c r="I28" s="35">
        <v>17.399999999999999</v>
      </c>
      <c r="J28" s="17"/>
    </row>
    <row r="29" spans="1:10" ht="68.25">
      <c r="A29" s="21" t="s">
        <v>34</v>
      </c>
      <c r="B29" s="22" t="s">
        <v>35</v>
      </c>
      <c r="C29" s="23">
        <v>10000</v>
      </c>
      <c r="D29" s="23">
        <v>0</v>
      </c>
      <c r="E29" s="14"/>
      <c r="F29" s="15">
        <f t="shared" si="0"/>
        <v>0</v>
      </c>
      <c r="G29" s="15">
        <f>D29/D9*100</f>
        <v>0</v>
      </c>
      <c r="H29" s="15">
        <v>0</v>
      </c>
      <c r="I29" s="16">
        <v>0</v>
      </c>
      <c r="J29" s="17"/>
    </row>
    <row r="30" spans="1:10" ht="23.25">
      <c r="A30" s="21" t="s">
        <v>36</v>
      </c>
      <c r="B30" s="22" t="s">
        <v>37</v>
      </c>
      <c r="C30" s="23">
        <v>229000</v>
      </c>
      <c r="D30" s="23">
        <v>259965.45</v>
      </c>
      <c r="E30" s="14"/>
      <c r="F30" s="15">
        <f t="shared" si="0"/>
        <v>113.52203056768559</v>
      </c>
      <c r="G30" s="15">
        <f>D30/D9*100</f>
        <v>1.4751480783892961</v>
      </c>
      <c r="H30" s="15">
        <v>86134.14</v>
      </c>
      <c r="I30" s="16">
        <v>17.399999999999999</v>
      </c>
      <c r="J30" s="17"/>
    </row>
    <row r="31" spans="1:10">
      <c r="A31" s="30" t="s">
        <v>70</v>
      </c>
      <c r="B31" s="31" t="s">
        <v>71</v>
      </c>
      <c r="C31" s="32">
        <f>C32</f>
        <v>6937.71</v>
      </c>
      <c r="D31" s="32">
        <f>D32</f>
        <v>6937.71</v>
      </c>
      <c r="E31" s="33"/>
      <c r="F31" s="34">
        <f t="shared" si="0"/>
        <v>100</v>
      </c>
      <c r="G31" s="34" t="e">
        <f>D31/D10*100</f>
        <v>#DIV/0!</v>
      </c>
      <c r="H31" s="34">
        <f>H32</f>
        <v>0</v>
      </c>
      <c r="I31" s="35">
        <f>I32</f>
        <v>0</v>
      </c>
      <c r="J31" s="17"/>
    </row>
    <row r="32" spans="1:10" ht="60" customHeight="1">
      <c r="A32" s="21" t="s">
        <v>72</v>
      </c>
      <c r="B32" s="22" t="s">
        <v>73</v>
      </c>
      <c r="C32" s="23">
        <v>6937.71</v>
      </c>
      <c r="D32" s="23">
        <v>6937.71</v>
      </c>
      <c r="E32" s="14"/>
      <c r="F32" s="15">
        <f t="shared" si="0"/>
        <v>100</v>
      </c>
      <c r="G32" s="15">
        <f>D32/D11*100</f>
        <v>0.1001201489121598</v>
      </c>
      <c r="H32" s="15">
        <v>0</v>
      </c>
      <c r="I32" s="16">
        <v>0</v>
      </c>
      <c r="J32" s="17"/>
    </row>
    <row r="33" spans="1:10">
      <c r="A33" s="30" t="s">
        <v>38</v>
      </c>
      <c r="B33" s="31" t="s">
        <v>39</v>
      </c>
      <c r="C33" s="32">
        <f>C34</f>
        <v>13288579.140000001</v>
      </c>
      <c r="D33" s="32">
        <f>D34</f>
        <v>10693622.640000001</v>
      </c>
      <c r="E33" s="33"/>
      <c r="F33" s="34">
        <f t="shared" si="0"/>
        <v>80.472280198949846</v>
      </c>
      <c r="G33" s="34">
        <f>D33/D9*100</f>
        <v>60.67989761107205</v>
      </c>
      <c r="H33" s="34">
        <f>H34</f>
        <v>11334684.720000001</v>
      </c>
      <c r="I33" s="35">
        <f t="shared" ref="I33:I41" si="3">D33/H33*100</f>
        <v>94.344244274665641</v>
      </c>
      <c r="J33" s="17"/>
    </row>
    <row r="34" spans="1:10" ht="23.25">
      <c r="A34" s="30" t="s">
        <v>40</v>
      </c>
      <c r="B34" s="31" t="s">
        <v>41</v>
      </c>
      <c r="C34" s="32">
        <f>C35+C36+C37+C41+C38+C39+C40</f>
        <v>13288579.140000001</v>
      </c>
      <c r="D34" s="32">
        <f>D35+D36+D37+D41+D38+D39+D40</f>
        <v>10693622.640000001</v>
      </c>
      <c r="E34" s="33"/>
      <c r="F34" s="34">
        <f t="shared" si="0"/>
        <v>80.472280198949846</v>
      </c>
      <c r="G34" s="34">
        <v>74.83</v>
      </c>
      <c r="H34" s="34">
        <f>H35+H36+H37+H41</f>
        <v>11334684.720000001</v>
      </c>
      <c r="I34" s="35">
        <f t="shared" si="3"/>
        <v>94.344244274665641</v>
      </c>
      <c r="J34" s="17"/>
    </row>
    <row r="35" spans="1:10" ht="23.25">
      <c r="A35" s="21" t="s">
        <v>42</v>
      </c>
      <c r="B35" s="22" t="s">
        <v>57</v>
      </c>
      <c r="C35" s="23">
        <v>8898355.4600000009</v>
      </c>
      <c r="D35" s="23">
        <v>6646328.5</v>
      </c>
      <c r="E35" s="14"/>
      <c r="F35" s="15">
        <f t="shared" si="0"/>
        <v>74.691649820875995</v>
      </c>
      <c r="G35" s="15">
        <f>D35/D9*100</f>
        <v>37.713929736120747</v>
      </c>
      <c r="H35" s="15">
        <v>5744409</v>
      </c>
      <c r="I35" s="16">
        <f t="shared" si="3"/>
        <v>115.70082318302892</v>
      </c>
      <c r="J35" s="17"/>
    </row>
    <row r="36" spans="1:10" ht="23.25">
      <c r="A36" s="21" t="s">
        <v>43</v>
      </c>
      <c r="B36" s="22" t="s">
        <v>58</v>
      </c>
      <c r="C36" s="23">
        <v>4035548.68</v>
      </c>
      <c r="D36" s="23">
        <v>3782140.68</v>
      </c>
      <c r="E36" s="14"/>
      <c r="F36" s="15">
        <f t="shared" si="0"/>
        <v>93.720606041605222</v>
      </c>
      <c r="G36" s="15">
        <f>D36/D9*100</f>
        <v>21.461380950045424</v>
      </c>
      <c r="H36" s="15">
        <v>5424184.21</v>
      </c>
      <c r="I36" s="16">
        <f t="shared" si="3"/>
        <v>69.727364218701567</v>
      </c>
      <c r="J36" s="17"/>
    </row>
    <row r="37" spans="1:10" ht="23.25">
      <c r="A37" s="21" t="s">
        <v>44</v>
      </c>
      <c r="B37" s="22" t="s">
        <v>59</v>
      </c>
      <c r="C37" s="23">
        <v>252675</v>
      </c>
      <c r="D37" s="23">
        <v>163464.46</v>
      </c>
      <c r="E37" s="14"/>
      <c r="F37" s="15">
        <f t="shared" si="0"/>
        <v>64.693562877213807</v>
      </c>
      <c r="G37" s="15">
        <f>D37/D9*100</f>
        <v>0.9275628128812653</v>
      </c>
      <c r="H37" s="15">
        <v>166091.51</v>
      </c>
      <c r="I37" s="16">
        <f t="shared" si="3"/>
        <v>98.418311688538424</v>
      </c>
      <c r="J37" s="17"/>
    </row>
    <row r="38" spans="1:10" ht="23.25">
      <c r="A38" s="21" t="s">
        <v>55</v>
      </c>
      <c r="B38" s="22" t="s">
        <v>60</v>
      </c>
      <c r="C38" s="23">
        <v>40000</v>
      </c>
      <c r="D38" s="23">
        <v>40000</v>
      </c>
      <c r="E38" s="14"/>
      <c r="F38" s="15">
        <f t="shared" si="0"/>
        <v>100</v>
      </c>
      <c r="G38" s="15"/>
      <c r="H38" s="15">
        <v>19900</v>
      </c>
      <c r="I38" s="16">
        <f t="shared" si="3"/>
        <v>201.00502512562812</v>
      </c>
      <c r="J38" s="17"/>
    </row>
    <row r="39" spans="1:10" ht="23.25">
      <c r="A39" s="21" t="s">
        <v>56</v>
      </c>
      <c r="B39" s="22" t="s">
        <v>61</v>
      </c>
      <c r="C39" s="23">
        <v>62000</v>
      </c>
      <c r="D39" s="23">
        <v>61690</v>
      </c>
      <c r="E39" s="14"/>
      <c r="F39" s="15">
        <f t="shared" si="0"/>
        <v>99.5</v>
      </c>
      <c r="G39" s="15"/>
      <c r="H39" s="15">
        <v>62389.75</v>
      </c>
      <c r="I39" s="16">
        <f t="shared" si="3"/>
        <v>98.878421535588785</v>
      </c>
      <c r="J39" s="17"/>
    </row>
    <row r="40" spans="1:10" ht="34.5">
      <c r="A40" s="21" t="s">
        <v>63</v>
      </c>
      <c r="B40" s="22" t="s">
        <v>64</v>
      </c>
      <c r="C40" s="23">
        <v>0</v>
      </c>
      <c r="D40" s="23">
        <v>0</v>
      </c>
      <c r="E40" s="14"/>
      <c r="F40" s="15" t="e">
        <f t="shared" si="0"/>
        <v>#DIV/0!</v>
      </c>
      <c r="G40" s="15"/>
      <c r="H40" s="15">
        <v>-82845.740000000005</v>
      </c>
      <c r="I40" s="16">
        <f t="shared" si="3"/>
        <v>0</v>
      </c>
      <c r="J40" s="17"/>
    </row>
    <row r="41" spans="1:10" ht="68.25">
      <c r="A41" s="21" t="s">
        <v>69</v>
      </c>
      <c r="B41" s="22" t="s">
        <v>62</v>
      </c>
      <c r="C41" s="23">
        <v>0</v>
      </c>
      <c r="D41" s="23">
        <v>-1</v>
      </c>
      <c r="E41" s="14"/>
      <c r="F41" s="15" t="e">
        <f t="shared" si="0"/>
        <v>#DIV/0!</v>
      </c>
      <c r="G41" s="15">
        <f>D41/D9*100</f>
        <v>-5.6744004958708778E-6</v>
      </c>
      <c r="H41" s="15">
        <v>0</v>
      </c>
      <c r="I41" s="16" t="e">
        <f t="shared" si="3"/>
        <v>#DIV/0!</v>
      </c>
      <c r="J41" s="17"/>
    </row>
    <row r="42" spans="1:10">
      <c r="A42" s="17"/>
      <c r="B42" s="17"/>
      <c r="C42" s="17"/>
      <c r="D42" s="17"/>
      <c r="E42" s="17"/>
      <c r="F42" s="17"/>
      <c r="G42" s="17"/>
      <c r="H42" s="17"/>
      <c r="I42" s="17"/>
      <c r="J42" s="17"/>
    </row>
  </sheetData>
  <mergeCells count="7">
    <mergeCell ref="A2:I2"/>
    <mergeCell ref="A3:D3"/>
    <mergeCell ref="A4:A6"/>
    <mergeCell ref="B4:B6"/>
    <mergeCell ref="C4:C6"/>
    <mergeCell ref="I4:I7"/>
    <mergeCell ref="D4:H6"/>
  </mergeCells>
  <pageMargins left="0.39374999999999999" right="0.39374999999999999" top="0.39374999999999999" bottom="0.39374999999999999" header="0.51180550000000002" footer="0.51180550000000002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839F45E-488D-481E-93B4-D0F7AF8C8C9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svetlana-bux\svetlana</dc:creator>
  <cp:lastModifiedBy>Elena</cp:lastModifiedBy>
  <cp:lastPrinted>2019-10-20T11:23:45Z</cp:lastPrinted>
  <dcterms:created xsi:type="dcterms:W3CDTF">2018-10-22T12:37:10Z</dcterms:created>
  <dcterms:modified xsi:type="dcterms:W3CDTF">2022-10-10T13:26:28Z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18.2.0.14549337</vt:lpwstr>
  </property>
  <property fmtid="{D5CDD505-2E9C-101B-9397-08002B2CF9AE}" pid="6" name="Тип сервера">
    <vt:lpwstr>MSSQL</vt:lpwstr>
  </property>
  <property fmtid="{D5CDD505-2E9C-101B-9397-08002B2CF9AE}" pid="7" name="Сервер">
    <vt:lpwstr>svetlana-bux</vt:lpwstr>
  </property>
  <property fmtid="{D5CDD505-2E9C-101B-9397-08002B2CF9AE}" pid="8" name="База">
    <vt:lpwstr>svod_smart</vt:lpwstr>
  </property>
  <property fmtid="{D5CDD505-2E9C-101B-9397-08002B2CF9AE}" pid="9" name="Пользователь">
    <vt:lpwstr>adm_smart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