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435"/>
  </bookViews>
  <sheets>
    <sheet name="Доходы" sheetId="1" r:id="rId1"/>
    <sheet name="Расходы" sheetId="2" r:id="rId2"/>
    <sheet name="Муниципальные программы КГП" sheetId="3" r:id="rId3"/>
  </sheets>
  <definedNames>
    <definedName name="_xlnm.Print_Titles" localSheetId="1">Расходы!$1:$6</definedName>
    <definedName name="_xlnm.Print_Area" localSheetId="2">'Муниципальные программы КГП'!$A$1:$H$18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/>
  <c r="F18"/>
  <c r="E38" i="1"/>
  <c r="F45"/>
  <c r="F35"/>
  <c r="E15"/>
  <c r="D15"/>
  <c r="I44"/>
  <c r="I43"/>
  <c r="H17" i="3"/>
  <c r="H16"/>
  <c r="H15"/>
  <c r="H14"/>
  <c r="C18"/>
  <c r="D18"/>
  <c r="F28" i="2"/>
  <c r="F31"/>
  <c r="J31"/>
  <c r="K31" s="1"/>
  <c r="J30"/>
  <c r="K30" s="1"/>
  <c r="J29"/>
  <c r="K29" s="1"/>
  <c r="J28"/>
  <c r="K28" s="1"/>
  <c r="J24"/>
  <c r="J22"/>
  <c r="K22" s="1"/>
  <c r="J21"/>
  <c r="K21" s="1"/>
  <c r="J19"/>
  <c r="K19" s="1"/>
  <c r="J17"/>
  <c r="K17" s="1"/>
  <c r="J13"/>
  <c r="I19"/>
  <c r="I17"/>
  <c r="K37" i="1"/>
  <c r="J37"/>
  <c r="K36"/>
  <c r="J36"/>
  <c r="J33"/>
  <c r="K33" s="1"/>
  <c r="J32"/>
  <c r="K32" s="1"/>
  <c r="F46"/>
  <c r="F44"/>
  <c r="F43"/>
  <c r="F42"/>
  <c r="D38"/>
  <c r="E17" i="3"/>
  <c r="H27" i="2" l="1"/>
  <c r="G27"/>
  <c r="E27"/>
  <c r="D27"/>
  <c r="H9"/>
  <c r="G9"/>
  <c r="E9"/>
  <c r="D9"/>
  <c r="I42" i="1" l="1"/>
  <c r="I46"/>
  <c r="I30" i="2"/>
  <c r="I21"/>
  <c r="I22"/>
  <c r="F39"/>
  <c r="F32" i="1"/>
  <c r="F33"/>
  <c r="F34"/>
  <c r="I25" i="2"/>
  <c r="D23"/>
  <c r="F21"/>
  <c r="F22"/>
  <c r="F19"/>
  <c r="I39" i="1"/>
  <c r="I40"/>
  <c r="I33"/>
  <c r="I34"/>
  <c r="I32"/>
  <c r="I25"/>
  <c r="I26"/>
  <c r="I22"/>
  <c r="I23"/>
  <c r="I24"/>
  <c r="F25"/>
  <c r="F26"/>
  <c r="F22"/>
  <c r="F23"/>
  <c r="F24"/>
  <c r="E16" i="3"/>
  <c r="B16"/>
  <c r="B15"/>
  <c r="E14"/>
  <c r="B14"/>
  <c r="H13"/>
  <c r="E13"/>
  <c r="B13"/>
  <c r="H12"/>
  <c r="E12"/>
  <c r="B12"/>
  <c r="E11"/>
  <c r="B11"/>
  <c r="H10"/>
  <c r="E10"/>
  <c r="B10"/>
  <c r="H9"/>
  <c r="E9"/>
  <c r="B9"/>
  <c r="H8"/>
  <c r="E8"/>
  <c r="B8"/>
  <c r="H7"/>
  <c r="E7"/>
  <c r="B7"/>
  <c r="F13" i="2" l="1"/>
  <c r="F15"/>
  <c r="E18" i="3"/>
  <c r="B18"/>
  <c r="H18"/>
  <c r="H39" i="2"/>
  <c r="H34"/>
  <c r="H32"/>
  <c r="H23"/>
  <c r="H20"/>
  <c r="H18"/>
  <c r="G39"/>
  <c r="G34"/>
  <c r="G32"/>
  <c r="G23"/>
  <c r="G20"/>
  <c r="G18"/>
  <c r="I18" s="1"/>
  <c r="E39"/>
  <c r="E34"/>
  <c r="E32"/>
  <c r="J32" s="1"/>
  <c r="K32" s="1"/>
  <c r="E23"/>
  <c r="E20"/>
  <c r="E18"/>
  <c r="D39"/>
  <c r="D34"/>
  <c r="D32"/>
  <c r="D20"/>
  <c r="D18"/>
  <c r="I10"/>
  <c r="I12"/>
  <c r="I16"/>
  <c r="I29"/>
  <c r="I33"/>
  <c r="I35"/>
  <c r="J10"/>
  <c r="K10" s="1"/>
  <c r="J12"/>
  <c r="K12" s="1"/>
  <c r="J16"/>
  <c r="K16" s="1"/>
  <c r="J25"/>
  <c r="K25" s="1"/>
  <c r="J33"/>
  <c r="K33" s="1"/>
  <c r="J35"/>
  <c r="K35" s="1"/>
  <c r="F10"/>
  <c r="F12"/>
  <c r="F16"/>
  <c r="F25"/>
  <c r="F29"/>
  <c r="F30"/>
  <c r="F33"/>
  <c r="F35"/>
  <c r="J20" l="1"/>
  <c r="K20" s="1"/>
  <c r="J18"/>
  <c r="K18" s="1"/>
  <c r="D7"/>
  <c r="E7"/>
  <c r="H7"/>
  <c r="G7"/>
  <c r="I23"/>
  <c r="F27"/>
  <c r="I27"/>
  <c r="I32"/>
  <c r="F32"/>
  <c r="F18"/>
  <c r="F23"/>
  <c r="I9"/>
  <c r="F20"/>
  <c r="J27"/>
  <c r="K27" s="1"/>
  <c r="F9"/>
  <c r="J9"/>
  <c r="K9" s="1"/>
  <c r="I34"/>
  <c r="J23"/>
  <c r="K23" s="1"/>
  <c r="I20"/>
  <c r="J34"/>
  <c r="K34" s="1"/>
  <c r="F34"/>
  <c r="K42" i="1"/>
  <c r="J7" i="2" l="1"/>
  <c r="K7" s="1"/>
  <c r="F7"/>
  <c r="I7"/>
  <c r="H38" i="1"/>
  <c r="G38"/>
  <c r="F38"/>
  <c r="J46"/>
  <c r="K46" s="1"/>
  <c r="J41"/>
  <c r="K41" s="1"/>
  <c r="I41"/>
  <c r="F41"/>
  <c r="J39"/>
  <c r="K39" s="1"/>
  <c r="F39"/>
  <c r="F36"/>
  <c r="J34"/>
  <c r="K34" s="1"/>
  <c r="J31"/>
  <c r="K31" s="1"/>
  <c r="I31"/>
  <c r="F31"/>
  <c r="K30"/>
  <c r="I30"/>
  <c r="F30"/>
  <c r="J28"/>
  <c r="K28" s="1"/>
  <c r="I28"/>
  <c r="F28"/>
  <c r="J26"/>
  <c r="K26" s="1"/>
  <c r="J25"/>
  <c r="K25" s="1"/>
  <c r="J23"/>
  <c r="K23" s="1"/>
  <c r="J22"/>
  <c r="K22" s="1"/>
  <c r="J21"/>
  <c r="K21" s="1"/>
  <c r="I21"/>
  <c r="F21"/>
  <c r="J20"/>
  <c r="K20" s="1"/>
  <c r="I20"/>
  <c r="F20"/>
  <c r="J19"/>
  <c r="K19" s="1"/>
  <c r="I19"/>
  <c r="F19"/>
  <c r="J18"/>
  <c r="K18" s="1"/>
  <c r="I18"/>
  <c r="F18"/>
  <c r="J17"/>
  <c r="K17" s="1"/>
  <c r="I17"/>
  <c r="F17"/>
  <c r="J16"/>
  <c r="K16" s="1"/>
  <c r="I16"/>
  <c r="F16"/>
  <c r="H15"/>
  <c r="G15"/>
  <c r="D13" l="1"/>
  <c r="I38"/>
  <c r="H13"/>
  <c r="G13"/>
  <c r="J38"/>
  <c r="K38" s="1"/>
  <c r="E13"/>
  <c r="F15"/>
  <c r="I15"/>
  <c r="J15"/>
  <c r="K15" s="1"/>
  <c r="F13" l="1"/>
  <c r="J13"/>
  <c r="K13" s="1"/>
  <c r="I13"/>
</calcChain>
</file>

<file path=xl/sharedStrings.xml><?xml version="1.0" encoding="utf-8"?>
<sst xmlns="http://schemas.openxmlformats.org/spreadsheetml/2006/main" count="287" uniqueCount="186">
  <si>
    <t>Наименование 
показателя</t>
  </si>
  <si>
    <t>Код стро-ки</t>
  </si>
  <si>
    <t>Код дохода по бюджетной классификации</t>
  </si>
  <si>
    <t>% исполнения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</si>
  <si>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</si>
  <si>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</si>
  <si>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</si>
  <si>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</si>
  <si>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</si>
  <si>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</si>
  <si>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</si>
  <si>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</si>
  <si>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</si>
  <si>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</si>
  <si>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Доходы бюджета - ИТОГО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</si>
  <si>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</si>
  <si>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</si>
  <si>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</si>
  <si>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</si>
  <si>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</si>
  <si>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</si>
  <si>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</si>
  <si>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</si>
  <si>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</si>
  <si>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</si>
  <si>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</si>
  <si>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</si>
  <si>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</si>
  <si>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НАЛОГИ НА СОВОКУПНЫЙ ДОХОД</t>
  </si>
  <si>
    <t xml:space="preserve"> 000 1050000000 0000 000</t>
  </si>
  <si>
    <t xml:space="preserve">  Единый сельскохозяйственный налог</t>
  </si>
  <si>
    <t xml:space="preserve"> 000 1050300001 0000 110</t>
  </si>
  <si>
    <t>-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</si>
  <si>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</si>
  <si>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</si>
  <si>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</si>
  <si>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</si>
  <si>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Земельный налог</t>
  </si>
  <si>
    <t xml:space="preserve"> 000 1060600000 0000 110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</si>
  <si>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</si>
  <si>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</si>
  <si>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</si>
  <si>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</si>
  <si>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>ЗАДОЛЖЕННОСТЬ И ПЕРЕРАСЧЕТЫ ПО ОТМЕНЕННЫМ НАЛОГАМ, СБОРАМ И ИНЫМ ОБЯЗАТЕЛЬНЫМ ПЛАТЕЖАМ</t>
  </si>
  <si>
    <t>000 1090000000 0000 000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</si>
  <si>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</si>
  <si>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</si>
  <si>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ПЛАТЕЖИ ПРИ ПОЛЬЗОВАНИИ ПРИРОДНЫМИ РЕСУРСАМИ</t>
  </si>
  <si>
    <t xml:space="preserve"> 000 1120000000 0000 000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</si>
  <si>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</si>
  <si>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</si>
  <si>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</si>
  <si>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</si>
  <si>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000 1140200000 0000 000</t>
  </si>
  <si>
    <t xml:space="preserve"> 000 1140600000 0000 430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</si>
  <si>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</si>
  <si>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</si>
  <si>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</si>
  <si>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</si>
  <si>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</si>
  <si>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</si>
  <si>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</si>
  <si>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</si>
  <si>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</si>
  <si>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Иные межбюджетные трансферты</t>
  </si>
  <si>
    <t>""</t>
  </si>
  <si>
    <t>Результат исполнения бюджета (дефицит / профицит)</t>
  </si>
  <si>
    <t xml:space="preserve"> 000 1105 0000000000 000</t>
  </si>
  <si>
    <t>000</t>
  </si>
  <si>
    <t xml:space="preserve">  Другие вопросы в области физической культуры и спорта</t>
  </si>
  <si>
    <t xml:space="preserve"> 000 1102 0000000000 000</t>
  </si>
  <si>
    <t xml:space="preserve">  Массовый спорт</t>
  </si>
  <si>
    <t xml:space="preserve"> 000 1100 0000000000 000</t>
  </si>
  <si>
    <t xml:space="preserve">  ФИЗИЧЕСКАЯ КУЛЬТУРА И СПОРТ</t>
  </si>
  <si>
    <t xml:space="preserve"> 000 1006 0000000000 000</t>
  </si>
  <si>
    <t xml:space="preserve">  Другие вопросы в области социальной политики</t>
  </si>
  <si>
    <t xml:space="preserve"> 000 1004 0000000000 000</t>
  </si>
  <si>
    <t xml:space="preserve">  Охрана семьи и детства</t>
  </si>
  <si>
    <t xml:space="preserve"> 000 1003 0000000000 000</t>
  </si>
  <si>
    <t xml:space="preserve">  Социальное обеспечение населения</t>
  </si>
  <si>
    <t xml:space="preserve"> 000 1001 0000000000 000</t>
  </si>
  <si>
    <t xml:space="preserve">  Пенсионное обеспечение</t>
  </si>
  <si>
    <t xml:space="preserve"> 000 1000 0000000000 000</t>
  </si>
  <si>
    <t xml:space="preserve">  СОЦИАЛЬНАЯ ПОЛИТИКА</t>
  </si>
  <si>
    <t xml:space="preserve"> 000 0801 0000000000 000</t>
  </si>
  <si>
    <t xml:space="preserve">  Культура</t>
  </si>
  <si>
    <t xml:space="preserve"> 000 0800 0000000000 000</t>
  </si>
  <si>
    <t xml:space="preserve">  КУЛЬТУРА, КИНЕМАТОГРАФИЯ</t>
  </si>
  <si>
    <t xml:space="preserve"> 000 0503 0000000000 000</t>
  </si>
  <si>
    <t xml:space="preserve">  Благоустройство</t>
  </si>
  <si>
    <t xml:space="preserve"> 000 0502 0000000000 000</t>
  </si>
  <si>
    <t xml:space="preserve">  Коммунальное хозяйство</t>
  </si>
  <si>
    <t xml:space="preserve"> 000 0501 0000000000 000</t>
  </si>
  <si>
    <t xml:space="preserve">  Жилищное хозяйство</t>
  </si>
  <si>
    <t xml:space="preserve"> 000 0500 0000000000 000</t>
  </si>
  <si>
    <t xml:space="preserve">  ЖИЛИЩНО-КОММУНАЛЬНОЕ ХОЗЯЙСТВО</t>
  </si>
  <si>
    <t xml:space="preserve"> 000 0412 0000000000 000</t>
  </si>
  <si>
    <t xml:space="preserve">  Другие вопросы в области национальной экономики</t>
  </si>
  <si>
    <t xml:space="preserve"> 000 0409 0000000000 000</t>
  </si>
  <si>
    <t xml:space="preserve">  Дорожное хозяйство (дорожные фонды)</t>
  </si>
  <si>
    <t xml:space="preserve"> 000 0405 0000000000 000</t>
  </si>
  <si>
    <t xml:space="preserve">  Сельское хозяйство и рыболовство</t>
  </si>
  <si>
    <t xml:space="preserve"> 000 0400 0000000000 000</t>
  </si>
  <si>
    <t xml:space="preserve">  НАЦИОНАЛЬНАЯ ЭКОНОМИКА</t>
  </si>
  <si>
    <t xml:space="preserve"> 000 0310 0000000000 000</t>
  </si>
  <si>
    <t xml:space="preserve">  Обеспечение пожарной безопасности</t>
  </si>
  <si>
    <t xml:space="preserve"> 000 0309 0000000000 000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</si>
  <si>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</si>
  <si>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000 0300 0000000000 000</t>
  </si>
  <si>
    <t xml:space="preserve">  НАЦИОНАЛЬНАЯ БЕЗОПАСНОСТЬ И ПРАВООХРАНИТЕЛЬНАЯ ДЕЯТЕЛЬНОСТЬ</t>
  </si>
  <si>
    <t xml:space="preserve"> 000 0203 0000000000 000</t>
  </si>
  <si>
    <t xml:space="preserve">  Мобилизационная и вневойсковая подготовка</t>
  </si>
  <si>
    <t xml:space="preserve"> 000 0200 0000000000 000</t>
  </si>
  <si>
    <t xml:space="preserve">  НАЦИОНАЛЬНАЯ ОБОРОНА</t>
  </si>
  <si>
    <t xml:space="preserve"> 000 0113 0000000000 000</t>
  </si>
  <si>
    <t xml:space="preserve">  Другие общегосударственные вопросы</t>
  </si>
  <si>
    <t xml:space="preserve"> 000 0111 0000000000 000</t>
  </si>
  <si>
    <t xml:space="preserve">  Резервные фонды</t>
  </si>
  <si>
    <t xml:space="preserve"> 000 0106 0000000000 000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</si>
  <si>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</si>
  <si>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000 0104 0000000000 000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</si>
  <si>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</si>
  <si>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</si>
  <si>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</si>
  <si>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000 0102 0000000000 000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</si>
  <si>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</si>
  <si>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000 0100 0000000000 000</t>
  </si>
  <si>
    <t xml:space="preserve">  ОБЩЕГОСУДАРСТВЕННЫЕ ВОПРОСЫ</t>
  </si>
  <si>
    <t>200</t>
  </si>
  <si>
    <t>Расходы бюджета - ИТОГО</t>
  </si>
  <si>
    <t>Код расхода по бюджетной классификации</t>
  </si>
  <si>
    <t>Судебная система</t>
  </si>
  <si>
    <t>000 0105 0000000000 000</t>
  </si>
  <si>
    <t>Наименование</t>
  </si>
  <si>
    <t>Сумма, изменения</t>
  </si>
  <si>
    <t>план</t>
  </si>
  <si>
    <t>ВСЕГО</t>
  </si>
  <si>
    <t>11</t>
  </si>
  <si>
    <t xml:space="preserve">  Доходы от реализации иного  имущества, находящегося в 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казенных,)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</si>
  <si>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</si>
  <si>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000 1140600000 0000 430</t>
  </si>
  <si>
    <t xml:space="preserve">  Доходы от продажи земельных участков, находящихся в  собственности городских поселений (за исключением земельных участков муниципальных бюджетных и автономных учреждений)</t>
  </si>
  <si>
    <t>Невыясненные поступления, зачисляемые в бюджеты городских поселений</t>
  </si>
  <si>
    <t>Муниципальная программа Колобовского городского поселения «Обеспечение деятельности в области гражданской обороны, чрезвычайных  ситуаций, пожарной безопасности, безопасности людей на водных объектах и профилактике  терроризма и экстримизма»</t>
  </si>
  <si>
    <t>Муниципальная программа «Развитие автомобильных дорог на территории Колобовского городского поселения»</t>
  </si>
  <si>
    <t>Муниципальная программа «Обеспечение доступным и комфортным жильем, услугами жилищно-коммунального хозяйства населения Колобовского городского поселения»</t>
  </si>
  <si>
    <t>Муниципальная программа «Совершенствование управлением муниципальной собственностью Колобовского городского поселения »</t>
  </si>
  <si>
    <t>Муниципальная программа «Обеспечение мероприятий по благоустройству населенных пунктов Колобовского городского поселения»</t>
  </si>
  <si>
    <t>Муниципальная программа «Развитие культуры и спорта на территории Колобовского городского поселения»</t>
  </si>
  <si>
    <t>Муниципальная программа «Развитие местного самоуправления в Колобовском городском поселении»</t>
  </si>
  <si>
    <t>Муниципальная программа «Поддержка субъектов малого предпринимательства»</t>
  </si>
  <si>
    <t>Муниципальная программа "Улучшение условий и охраны труда в Колобовском городском поселении"</t>
  </si>
  <si>
    <t>Муниципальная программа "Формирование современной городской среды Колобовского городского поселения "</t>
  </si>
  <si>
    <t>исполнение за 9 месяцев</t>
  </si>
  <si>
    <t>Проведение выборов и референдумов</t>
  </si>
  <si>
    <t>000 0107 00 0 00 00000 000</t>
  </si>
  <si>
    <t>Другие вопросы в области жилищно-коммунального хозяйства</t>
  </si>
  <si>
    <t>000 0505 0000000000 000</t>
  </si>
  <si>
    <t>Муниципальная программа "Обеспечение деятельности муниципального казенного учреждения"Управление благоустройства и хозяйственной деятельности</t>
  </si>
  <si>
    <t>БЕЗВОЗМЕЗДНЫЕ ПОСТУПЛЕНИЯ ОТ НЕГОСУДАРСТВЕННЫХ ОРГАНИЗАЦИЙ</t>
  </si>
  <si>
    <t>ПРОЧИЕ БЕЗВОЗМЕЗДНЫЕ ПОСТУПЛЕНИЯ</t>
  </si>
  <si>
    <t>000 20400000000000150</t>
  </si>
  <si>
    <t xml:space="preserve"> 000 2021000000 0000 150</t>
  </si>
  <si>
    <t xml:space="preserve"> 000 2022000000 0000 150</t>
  </si>
  <si>
    <t xml:space="preserve"> 000 2023000000 0000 150</t>
  </si>
  <si>
    <t>000 2020400000 0000 150</t>
  </si>
  <si>
    <t>000 20700000000000150</t>
  </si>
  <si>
    <t>План 2021 года (рублей)</t>
  </si>
  <si>
    <t>Исполнение за 9 месяцев  2021 года (рублей)</t>
  </si>
  <si>
    <t>Исполнение 9 месяцев  2022 года к 9 месяцам  2021 года, %</t>
  </si>
  <si>
    <t>Рост/снижение 9 месяцев 2022 года к 9 месяцам  2021 года, %</t>
  </si>
  <si>
    <t>План 2022 года (рублей)</t>
  </si>
  <si>
    <t>Исполнение за 9 месяцев 2022 года (рублей)</t>
  </si>
  <si>
    <t>Штрафы, санкции, возмещение ущерба</t>
  </si>
  <si>
    <t>000 116 00000 00 0000 000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</si>
  <si>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процентовза несвоевременное осуществление такого возврата и процентов, начисленных на излишне взысканные суммы</t>
  </si>
  <si>
    <t>000 20240000000000150</t>
  </si>
  <si>
    <t>Исполнение за 9 месяцев  2022 года (рублей)</t>
  </si>
  <si>
    <t>Исполнение за 9 месяцев 2021 года (рублей)</t>
  </si>
  <si>
    <t>Исполнение 9 месяцев 2022 года к 9 месяцам 2021 года, %</t>
  </si>
  <si>
    <t>Рост/снижение 9 месяцев  2022 года к 9 месяцам 2021 года, %</t>
  </si>
  <si>
    <t>2022 год, руб.</t>
  </si>
  <si>
    <t>2021 год, руб</t>
  </si>
  <si>
    <t>Сведения об исполнении бюджета Колобовского городского поселения в разрезе муниципальных программ Колобовского городского поселения за 9 месяцев 2022 года в сравнении с аналогичным периодом  2021 года</t>
  </si>
  <si>
    <t xml:space="preserve">                                  Сведения об исполнении расходной части бюджета Колобовского городского поселения  за 9 месяцев   2022 года в сравнении с соответствующим периодом 2021года</t>
  </si>
  <si>
    <t>Сведения об исполнении доходной части бюджета Колобовского городского поселения  за 9 месяцев 2022 года в сравнении с соответствующим периодом 2021 года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</si>
</sst>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1" fillId="0" borderId="0"/>
    <xf numFmtId="49" fontId="2" fillId="0" borderId="1">
      <alignment horizontal="center" vertical="center" wrapText="1"/>
    </xf>
    <xf numFmtId="49" fontId="2" fillId="0" borderId="1">
      <alignment horizontal="center" vertical="center" wrapText="1"/>
    </xf>
    <xf numFmtId="49" fontId="2" fillId="0" borderId="1">
      <alignment horizontal="center" vertical="center" wrapText="1"/>
    </xf>
    <xf numFmtId="49" fontId="2" fillId="0" borderId="7">
      <alignment horizontal="center" vertical="center" wrapText="1"/>
    </xf>
    <xf numFmtId="0" fontId="2" fillId="0" borderId="9">
      <alignment horizontal="left" wrapText="1"/>
    </xf>
    <xf numFmtId="49" fontId="2" fillId="0" borderId="10">
      <alignment horizontal="center" wrapText="1"/>
    </xf>
    <xf numFmtId="49" fontId="2" fillId="0" borderId="11">
      <alignment horizontal="center"/>
    </xf>
    <xf numFmtId="4" fontId="2" fillId="0" borderId="1">
      <alignment horizontal="right"/>
    </xf>
    <xf numFmtId="0" fontId="2" fillId="0" borderId="13">
      <alignment horizontal="left" wrapText="1" indent="1"/>
    </xf>
    <xf numFmtId="49" fontId="2" fillId="0" borderId="14">
      <alignment horizontal="center" wrapText="1"/>
    </xf>
    <xf numFmtId="49" fontId="2" fillId="0" borderId="2">
      <alignment horizontal="center"/>
    </xf>
    <xf numFmtId="0" fontId="2" fillId="0" borderId="15">
      <alignment horizontal="left" wrapText="1" indent="2"/>
    </xf>
    <xf numFmtId="49" fontId="2" fillId="0" borderId="16">
      <alignment horizontal="center"/>
    </xf>
    <xf numFmtId="49" fontId="2" fillId="0" borderId="1">
      <alignment horizontal="center"/>
    </xf>
    <xf numFmtId="0" fontId="5" fillId="0" borderId="0"/>
    <xf numFmtId="0" fontId="6" fillId="0" borderId="0"/>
    <xf numFmtId="0" fontId="7" fillId="6" borderId="0"/>
    <xf numFmtId="0" fontId="7" fillId="0" borderId="0"/>
    <xf numFmtId="0" fontId="6" fillId="0" borderId="18"/>
    <xf numFmtId="0" fontId="6" fillId="0" borderId="19"/>
    <xf numFmtId="4" fontId="7" fillId="0" borderId="11">
      <alignment horizontal="right"/>
    </xf>
    <xf numFmtId="49" fontId="7" fillId="0" borderId="20">
      <alignment horizontal="center" wrapText="1"/>
    </xf>
    <xf numFmtId="0" fontId="7" fillId="0" borderId="21">
      <alignment horizontal="center" wrapText="1"/>
    </xf>
    <xf numFmtId="0" fontId="8" fillId="0" borderId="22">
      <alignment horizontal="left" wrapText="1"/>
    </xf>
    <xf numFmtId="0" fontId="7" fillId="0" borderId="23"/>
    <xf numFmtId="0" fontId="7" fillId="0" borderId="24"/>
    <xf numFmtId="4" fontId="7" fillId="0" borderId="5">
      <alignment horizontal="right"/>
    </xf>
    <xf numFmtId="49" fontId="7" fillId="0" borderId="5">
      <alignment horizontal="center"/>
    </xf>
    <xf numFmtId="49" fontId="7" fillId="0" borderId="25">
      <alignment horizontal="center"/>
    </xf>
    <xf numFmtId="0" fontId="7" fillId="0" borderId="26">
      <alignment horizontal="left" wrapText="1" indent="2"/>
    </xf>
    <xf numFmtId="49" fontId="7" fillId="0" borderId="1">
      <alignment horizontal="center"/>
    </xf>
    <xf numFmtId="49" fontId="7" fillId="0" borderId="16">
      <alignment horizontal="center" wrapText="1"/>
    </xf>
    <xf numFmtId="0" fontId="7" fillId="0" borderId="13">
      <alignment horizontal="left" wrapText="1" indent="1"/>
    </xf>
    <xf numFmtId="49" fontId="7" fillId="0" borderId="11">
      <alignment horizontal="center" wrapText="1"/>
    </xf>
    <xf numFmtId="49" fontId="7" fillId="0" borderId="10">
      <alignment horizontal="center" wrapText="1"/>
    </xf>
    <xf numFmtId="0" fontId="7" fillId="0" borderId="27">
      <alignment horizontal="left" wrapText="1"/>
    </xf>
    <xf numFmtId="0" fontId="6" fillId="0" borderId="28"/>
    <xf numFmtId="49" fontId="7" fillId="0" borderId="7">
      <alignment horizontal="center" vertical="center" wrapText="1"/>
    </xf>
    <xf numFmtId="49" fontId="7" fillId="0" borderId="1">
      <alignment horizontal="center" vertical="center" wrapText="1"/>
    </xf>
    <xf numFmtId="49" fontId="7" fillId="0" borderId="1">
      <alignment horizontal="center" vertical="center" wrapText="1"/>
    </xf>
    <xf numFmtId="49" fontId="7" fillId="0" borderId="1">
      <alignment horizontal="center" vertical="center" wrapText="1"/>
    </xf>
    <xf numFmtId="0" fontId="6" fillId="0" borderId="29"/>
    <xf numFmtId="49" fontId="7" fillId="0" borderId="29"/>
    <xf numFmtId="0" fontId="7" fillId="0" borderId="29">
      <alignment horizontal="left"/>
    </xf>
    <xf numFmtId="49" fontId="7" fillId="0" borderId="0"/>
    <xf numFmtId="0" fontId="8" fillId="0" borderId="0"/>
    <xf numFmtId="49" fontId="7" fillId="0" borderId="0">
      <alignment horizontal="center"/>
    </xf>
    <xf numFmtId="49" fontId="7" fillId="0" borderId="0">
      <alignment horizontal="center" wrapText="1"/>
    </xf>
    <xf numFmtId="0" fontId="7" fillId="0" borderId="0">
      <alignment horizontal="left" wrapText="1"/>
    </xf>
    <xf numFmtId="0" fontId="9" fillId="0" borderId="0"/>
    <xf numFmtId="0" fontId="16" fillId="0" borderId="0"/>
  </cellStyleXfs>
  <cellXfs count="140">
    <xf numFmtId="0" fontId="0" fillId="0" borderId="0" xfId="0"/>
    <xf numFmtId="49" fontId="2" fillId="0" borderId="1" xfId="4" applyNumberFormat="1" applyProtection="1">
      <alignment horizontal="center" vertical="center" wrapText="1"/>
    </xf>
    <xf numFmtId="49" fontId="2" fillId="0" borderId="7" xfId="5" applyNumberFormat="1" applyFont="1" applyProtection="1">
      <alignment horizontal="center" vertical="center" wrapText="1"/>
    </xf>
    <xf numFmtId="49" fontId="2" fillId="0" borderId="8" xfId="5" applyNumberFormat="1" applyFont="1" applyBorder="1" applyProtection="1">
      <alignment horizontal="center" vertical="center" wrapText="1"/>
    </xf>
    <xf numFmtId="49" fontId="2" fillId="0" borderId="4" xfId="5" applyNumberFormat="1" applyFont="1" applyBorder="1" applyProtection="1">
      <alignment horizontal="center" vertical="center" wrapText="1"/>
    </xf>
    <xf numFmtId="0" fontId="2" fillId="2" borderId="9" xfId="6" applyNumberFormat="1" applyFill="1" applyProtection="1">
      <alignment horizontal="left" wrapText="1"/>
    </xf>
    <xf numFmtId="49" fontId="2" fillId="2" borderId="10" xfId="7" applyNumberFormat="1" applyFill="1" applyProtection="1">
      <alignment horizontal="center" wrapText="1"/>
    </xf>
    <xf numFmtId="49" fontId="2" fillId="2" borderId="11" xfId="8" applyNumberFormat="1" applyFill="1" applyProtection="1">
      <alignment horizontal="center"/>
    </xf>
    <xf numFmtId="4" fontId="2" fillId="2" borderId="1" xfId="9" applyNumberFormat="1" applyFill="1" applyProtection="1">
      <alignment horizontal="right"/>
    </xf>
    <xf numFmtId="4" fontId="2" fillId="2" borderId="12" xfId="9" applyNumberFormat="1" applyFill="1" applyBorder="1" applyProtection="1">
      <alignment horizontal="right"/>
    </xf>
    <xf numFmtId="4" fontId="2" fillId="2" borderId="4" xfId="9" applyNumberFormat="1" applyFill="1" applyBorder="1" applyProtection="1">
      <alignment horizontal="right"/>
    </xf>
    <xf numFmtId="0" fontId="2" fillId="0" borderId="13" xfId="10" applyNumberFormat="1" applyProtection="1">
      <alignment horizontal="left" wrapText="1" indent="1"/>
    </xf>
    <xf numFmtId="49" fontId="2" fillId="3" borderId="14" xfId="11" applyNumberFormat="1" applyFill="1" applyProtection="1">
      <alignment horizontal="center" wrapText="1"/>
    </xf>
    <xf numFmtId="49" fontId="2" fillId="3" borderId="2" xfId="12" applyNumberFormat="1" applyFill="1" applyProtection="1">
      <alignment horizontal="center"/>
    </xf>
    <xf numFmtId="4" fontId="2" fillId="3" borderId="12" xfId="9" applyNumberFormat="1" applyFill="1" applyBorder="1" applyProtection="1">
      <alignment horizontal="right"/>
    </xf>
    <xf numFmtId="49" fontId="2" fillId="3" borderId="4" xfId="12" applyNumberFormat="1" applyFill="1" applyBorder="1" applyProtection="1">
      <alignment horizontal="center"/>
    </xf>
    <xf numFmtId="4" fontId="2" fillId="3" borderId="4" xfId="9" applyNumberFormat="1" applyFill="1" applyBorder="1" applyProtection="1">
      <alignment horizontal="right"/>
    </xf>
    <xf numFmtId="0" fontId="2" fillId="4" borderId="15" xfId="13" applyNumberFormat="1" applyFill="1" applyProtection="1">
      <alignment horizontal="left" wrapText="1" indent="2"/>
    </xf>
    <xf numFmtId="49" fontId="2" fillId="4" borderId="16" xfId="14" applyNumberFormat="1" applyFill="1" applyProtection="1">
      <alignment horizontal="center"/>
    </xf>
    <xf numFmtId="49" fontId="2" fillId="4" borderId="1" xfId="15" applyNumberFormat="1" applyFill="1" applyProtection="1">
      <alignment horizontal="center"/>
    </xf>
    <xf numFmtId="4" fontId="2" fillId="4" borderId="1" xfId="9" applyNumberFormat="1" applyFill="1" applyProtection="1">
      <alignment horizontal="right"/>
    </xf>
    <xf numFmtId="4" fontId="2" fillId="4" borderId="12" xfId="9" applyNumberFormat="1" applyFill="1" applyBorder="1" applyProtection="1">
      <alignment horizontal="right"/>
    </xf>
    <xf numFmtId="4" fontId="2" fillId="4" borderId="4" xfId="9" applyNumberFormat="1" applyFill="1" applyBorder="1" applyProtection="1">
      <alignment horizontal="right"/>
    </xf>
    <xf numFmtId="0" fontId="2" fillId="0" borderId="15" xfId="13" applyNumberFormat="1" applyProtection="1">
      <alignment horizontal="left" wrapText="1" indent="2"/>
    </xf>
    <xf numFmtId="49" fontId="2" fillId="3" borderId="16" xfId="14" applyNumberFormat="1" applyFill="1" applyProtection="1">
      <alignment horizontal="center"/>
    </xf>
    <xf numFmtId="49" fontId="2" fillId="3" borderId="1" xfId="15" applyNumberFormat="1" applyFill="1" applyProtection="1">
      <alignment horizontal="center"/>
    </xf>
    <xf numFmtId="4" fontId="2" fillId="3" borderId="1" xfId="9" applyNumberFormat="1" applyFill="1" applyProtection="1">
      <alignment horizontal="right"/>
    </xf>
    <xf numFmtId="4" fontId="2" fillId="5" borderId="4" xfId="9" applyNumberFormat="1" applyFill="1" applyBorder="1" applyProtection="1">
      <alignment horizontal="right"/>
    </xf>
    <xf numFmtId="0" fontId="2" fillId="5" borderId="15" xfId="13" applyNumberFormat="1" applyFill="1" applyProtection="1">
      <alignment horizontal="left" wrapText="1" indent="2"/>
    </xf>
    <xf numFmtId="49" fontId="2" fillId="5" borderId="16" xfId="14" applyNumberFormat="1" applyFill="1" applyProtection="1">
      <alignment horizontal="center"/>
    </xf>
    <xf numFmtId="49" fontId="2" fillId="5" borderId="1" xfId="15" applyNumberFormat="1" applyFill="1" applyProtection="1">
      <alignment horizontal="center"/>
    </xf>
    <xf numFmtId="4" fontId="2" fillId="5" borderId="1" xfId="9" applyNumberFormat="1" applyFill="1" applyProtection="1">
      <alignment horizontal="right"/>
    </xf>
    <xf numFmtId="4" fontId="2" fillId="5" borderId="12" xfId="9" applyNumberFormat="1" applyFill="1" applyBorder="1" applyProtection="1">
      <alignment horizontal="right"/>
    </xf>
    <xf numFmtId="0" fontId="0" fillId="3" borderId="0" xfId="0" applyFill="1"/>
    <xf numFmtId="4" fontId="4" fillId="2" borderId="4" xfId="0" applyNumberFormat="1" applyFont="1" applyFill="1" applyBorder="1" applyProtection="1">
      <protection locked="0"/>
    </xf>
    <xf numFmtId="4" fontId="4" fillId="3" borderId="4" xfId="0" applyNumberFormat="1" applyFont="1" applyFill="1" applyBorder="1" applyProtection="1">
      <protection locked="0"/>
    </xf>
    <xf numFmtId="4" fontId="4" fillId="4" borderId="4" xfId="0" applyNumberFormat="1" applyFont="1" applyFill="1" applyBorder="1" applyProtection="1">
      <protection locked="0"/>
    </xf>
    <xf numFmtId="4" fontId="4" fillId="5" borderId="4" xfId="0" applyNumberFormat="1" applyFont="1" applyFill="1" applyBorder="1" applyProtection="1">
      <protection locked="0"/>
    </xf>
    <xf numFmtId="0" fontId="5" fillId="0" borderId="0" xfId="16" applyProtection="1">
      <protection locked="0"/>
    </xf>
    <xf numFmtId="0" fontId="6" fillId="0" borderId="0" xfId="17" applyNumberFormat="1" applyProtection="1"/>
    <xf numFmtId="0" fontId="7" fillId="6" borderId="0" xfId="18" applyNumberFormat="1" applyProtection="1"/>
    <xf numFmtId="0" fontId="7" fillId="0" borderId="0" xfId="19" applyNumberFormat="1" applyProtection="1"/>
    <xf numFmtId="0" fontId="6" fillId="0" borderId="18" xfId="20" applyNumberFormat="1" applyProtection="1"/>
    <xf numFmtId="0" fontId="7" fillId="0" borderId="23" xfId="26" applyNumberFormat="1" applyProtection="1"/>
    <xf numFmtId="0" fontId="7" fillId="0" borderId="24" xfId="27" applyNumberFormat="1" applyProtection="1"/>
    <xf numFmtId="4" fontId="7" fillId="0" borderId="5" xfId="28" applyNumberFormat="1" applyProtection="1">
      <alignment horizontal="right"/>
    </xf>
    <xf numFmtId="49" fontId="7" fillId="0" borderId="5" xfId="29" applyNumberFormat="1" applyProtection="1">
      <alignment horizontal="center"/>
    </xf>
    <xf numFmtId="49" fontId="7" fillId="0" borderId="25" xfId="30" applyNumberFormat="1" applyProtection="1">
      <alignment horizontal="center"/>
    </xf>
    <xf numFmtId="0" fontId="7" fillId="0" borderId="26" xfId="31" applyNumberFormat="1" applyProtection="1">
      <alignment horizontal="left" wrapText="1" indent="2"/>
    </xf>
    <xf numFmtId="4" fontId="7" fillId="4" borderId="5" xfId="28" applyNumberFormat="1" applyFill="1" applyProtection="1">
      <alignment horizontal="right"/>
    </xf>
    <xf numFmtId="49" fontId="7" fillId="4" borderId="5" xfId="29" applyNumberFormat="1" applyFill="1" applyProtection="1">
      <alignment horizontal="center"/>
    </xf>
    <xf numFmtId="49" fontId="7" fillId="4" borderId="25" xfId="30" applyNumberFormat="1" applyFill="1" applyProtection="1">
      <alignment horizontal="center"/>
    </xf>
    <xf numFmtId="0" fontId="7" fillId="4" borderId="26" xfId="31" applyNumberFormat="1" applyFill="1" applyProtection="1">
      <alignment horizontal="left" wrapText="1" indent="2"/>
    </xf>
    <xf numFmtId="49" fontId="7" fillId="0" borderId="1" xfId="32" applyNumberFormat="1" applyProtection="1">
      <alignment horizontal="center"/>
    </xf>
    <xf numFmtId="49" fontId="7" fillId="0" borderId="16" xfId="33" applyNumberFormat="1" applyProtection="1">
      <alignment horizontal="center" wrapText="1"/>
    </xf>
    <xf numFmtId="0" fontId="7" fillId="0" borderId="13" xfId="34" applyNumberFormat="1" applyProtection="1">
      <alignment horizontal="left" wrapText="1" indent="1"/>
    </xf>
    <xf numFmtId="4" fontId="7" fillId="2" borderId="5" xfId="28" applyNumberFormat="1" applyFill="1" applyProtection="1">
      <alignment horizontal="right"/>
    </xf>
    <xf numFmtId="49" fontId="7" fillId="2" borderId="10" xfId="36" applyNumberFormat="1" applyFill="1" applyProtection="1">
      <alignment horizontal="center" wrapText="1"/>
    </xf>
    <xf numFmtId="0" fontId="7" fillId="2" borderId="27" xfId="37" applyNumberFormat="1" applyFill="1" applyProtection="1">
      <alignment horizontal="left" wrapText="1"/>
    </xf>
    <xf numFmtId="49" fontId="7" fillId="0" borderId="7" xfId="39" applyNumberFormat="1" applyProtection="1">
      <alignment horizontal="center" vertical="center" wrapText="1"/>
    </xf>
    <xf numFmtId="49" fontId="7" fillId="0" borderId="1" xfId="40" applyNumberFormat="1" applyProtection="1">
      <alignment horizontal="center" vertical="center" wrapText="1"/>
    </xf>
    <xf numFmtId="0" fontId="6" fillId="0" borderId="29" xfId="43" applyNumberFormat="1" applyProtection="1"/>
    <xf numFmtId="49" fontId="7" fillId="0" borderId="29" xfId="44" applyNumberFormat="1" applyProtection="1"/>
    <xf numFmtId="0" fontId="7" fillId="0" borderId="29" xfId="45" applyNumberFormat="1" applyProtection="1">
      <alignment horizontal="left"/>
    </xf>
    <xf numFmtId="4" fontId="7" fillId="3" borderId="5" xfId="28" applyNumberFormat="1" applyFill="1" applyProtection="1">
      <alignment horizontal="right"/>
    </xf>
    <xf numFmtId="0" fontId="8" fillId="4" borderId="22" xfId="25" applyNumberFormat="1" applyFill="1" applyProtection="1">
      <alignment horizontal="left" wrapText="1"/>
    </xf>
    <xf numFmtId="0" fontId="7" fillId="4" borderId="21" xfId="24" applyNumberFormat="1" applyFill="1" applyProtection="1">
      <alignment horizontal="center" wrapText="1"/>
    </xf>
    <xf numFmtId="49" fontId="7" fillId="4" borderId="20" xfId="23" applyNumberFormat="1" applyFill="1" applyProtection="1">
      <alignment horizontal="center" wrapText="1"/>
    </xf>
    <xf numFmtId="4" fontId="7" fillId="4" borderId="11" xfId="22" applyNumberFormat="1" applyFill="1" applyProtection="1">
      <alignment horizontal="right"/>
    </xf>
    <xf numFmtId="0" fontId="7" fillId="3" borderId="23" xfId="26" applyNumberFormat="1" applyFill="1" applyProtection="1"/>
    <xf numFmtId="0" fontId="9" fillId="0" borderId="0" xfId="51"/>
    <xf numFmtId="0" fontId="12" fillId="0" borderId="0" xfId="51" applyFont="1"/>
    <xf numFmtId="0" fontId="15" fillId="0" borderId="36" xfId="51" applyFont="1" applyBorder="1" applyAlignment="1">
      <alignment horizontal="center" vertical="top" wrapText="1"/>
    </xf>
    <xf numFmtId="0" fontId="13" fillId="7" borderId="37" xfId="51" applyFont="1" applyFill="1" applyBorder="1" applyAlignment="1">
      <alignment vertical="top" wrapText="1"/>
    </xf>
    <xf numFmtId="4" fontId="10" fillId="7" borderId="38" xfId="51" applyNumberFormat="1" applyFont="1" applyFill="1" applyBorder="1" applyAlignment="1">
      <alignment horizontal="center" vertical="center" wrapText="1"/>
    </xf>
    <xf numFmtId="4" fontId="13" fillId="7" borderId="39" xfId="51" applyNumberFormat="1" applyFont="1" applyFill="1" applyBorder="1" applyAlignment="1">
      <alignment horizontal="center" vertical="center" wrapText="1"/>
    </xf>
    <xf numFmtId="4" fontId="10" fillId="7" borderId="40" xfId="51" applyNumberFormat="1" applyFont="1" applyFill="1" applyBorder="1" applyAlignment="1">
      <alignment horizontal="center" vertical="center" wrapText="1"/>
    </xf>
    <xf numFmtId="4" fontId="10" fillId="7" borderId="33" xfId="51" applyNumberFormat="1" applyFont="1" applyFill="1" applyBorder="1" applyAlignment="1">
      <alignment horizontal="center" vertical="center" wrapText="1"/>
    </xf>
    <xf numFmtId="0" fontId="10" fillId="7" borderId="37" xfId="52" applyFont="1" applyFill="1" applyBorder="1" applyAlignment="1">
      <alignment vertical="top" wrapText="1"/>
    </xf>
    <xf numFmtId="0" fontId="10" fillId="7" borderId="37" xfId="51" applyFont="1" applyFill="1" applyBorder="1" applyAlignment="1">
      <alignment vertical="top" wrapText="1"/>
    </xf>
    <xf numFmtId="0" fontId="10" fillId="7" borderId="41" xfId="51" applyFont="1" applyFill="1" applyBorder="1" applyAlignment="1">
      <alignment vertical="top" wrapText="1"/>
    </xf>
    <xf numFmtId="4" fontId="10" fillId="7" borderId="42" xfId="51" applyNumberFormat="1" applyFont="1" applyFill="1" applyBorder="1" applyAlignment="1">
      <alignment horizontal="center" vertical="center" wrapText="1"/>
    </xf>
    <xf numFmtId="4" fontId="10" fillId="7" borderId="43" xfId="51" applyNumberFormat="1" applyFont="1" applyFill="1" applyBorder="1" applyAlignment="1">
      <alignment horizontal="center" vertical="center" wrapText="1"/>
    </xf>
    <xf numFmtId="4" fontId="10" fillId="7" borderId="40" xfId="51" applyNumberFormat="1" applyFont="1" applyFill="1" applyBorder="1"/>
    <xf numFmtId="4" fontId="10" fillId="7" borderId="33" xfId="51" applyNumberFormat="1" applyFont="1" applyFill="1" applyBorder="1"/>
    <xf numFmtId="2" fontId="14" fillId="0" borderId="51" xfId="51" applyNumberFormat="1" applyFont="1" applyBorder="1" applyAlignment="1">
      <alignment horizontal="centerContinuous" vertical="center" wrapText="1"/>
    </xf>
    <xf numFmtId="2" fontId="14" fillId="0" borderId="52" xfId="51" applyNumberFormat="1" applyFont="1" applyBorder="1" applyAlignment="1">
      <alignment horizontal="centerContinuous" vertical="center" wrapText="1"/>
    </xf>
    <xf numFmtId="0" fontId="14" fillId="0" borderId="49" xfId="51" applyFont="1" applyBorder="1" applyAlignment="1">
      <alignment horizontal="center" vertical="center" wrapText="1"/>
    </xf>
    <xf numFmtId="0" fontId="15" fillId="0" borderId="38" xfId="51" applyFont="1" applyBorder="1" applyAlignment="1">
      <alignment horizontal="center" vertical="top" wrapText="1"/>
    </xf>
    <xf numFmtId="0" fontId="15" fillId="0" borderId="53" xfId="51" applyFont="1" applyBorder="1" applyAlignment="1">
      <alignment horizontal="center" vertical="top" wrapText="1"/>
    </xf>
    <xf numFmtId="0" fontId="15" fillId="0" borderId="39" xfId="51" applyFont="1" applyBorder="1" applyAlignment="1">
      <alignment horizontal="center" vertical="top" wrapText="1"/>
    </xf>
    <xf numFmtId="0" fontId="15" fillId="0" borderId="48" xfId="51" applyFont="1" applyBorder="1" applyAlignment="1">
      <alignment horizontal="center" vertical="top" wrapText="1"/>
    </xf>
    <xf numFmtId="0" fontId="15" fillId="0" borderId="50" xfId="51" applyFont="1" applyBorder="1" applyAlignment="1">
      <alignment horizontal="center" vertical="top" wrapText="1"/>
    </xf>
    <xf numFmtId="0" fontId="15" fillId="0" borderId="54" xfId="51" applyFont="1" applyBorder="1" applyAlignment="1">
      <alignment horizontal="center" vertical="top" wrapText="1"/>
    </xf>
    <xf numFmtId="0" fontId="14" fillId="0" borderId="41" xfId="51" applyFont="1" applyBorder="1" applyAlignment="1">
      <alignment horizontal="center" vertical="center" wrapText="1"/>
    </xf>
    <xf numFmtId="2" fontId="14" fillId="0" borderId="55" xfId="51" applyNumberFormat="1" applyFont="1" applyBorder="1" applyAlignment="1">
      <alignment horizontal="centerContinuous" vertical="center" wrapText="1"/>
    </xf>
    <xf numFmtId="2" fontId="14" fillId="0" borderId="54" xfId="51" applyNumberFormat="1" applyFont="1" applyBorder="1" applyAlignment="1">
      <alignment horizontal="centerContinuous" vertical="center" wrapText="1"/>
    </xf>
    <xf numFmtId="0" fontId="14" fillId="0" borderId="50" xfId="5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/>
      <protection locked="0"/>
    </xf>
    <xf numFmtId="0" fontId="13" fillId="3" borderId="37" xfId="51" applyFont="1" applyFill="1" applyBorder="1" applyAlignment="1">
      <alignment vertical="top" wrapText="1"/>
    </xf>
    <xf numFmtId="4" fontId="10" fillId="3" borderId="40" xfId="51" applyNumberFormat="1" applyFont="1" applyFill="1" applyBorder="1" applyAlignment="1">
      <alignment horizontal="center" vertical="center" wrapText="1"/>
    </xf>
    <xf numFmtId="4" fontId="10" fillId="3" borderId="33" xfId="51" applyNumberFormat="1" applyFont="1" applyFill="1" applyBorder="1" applyAlignment="1">
      <alignment horizontal="center" vertical="center" wrapText="1"/>
    </xf>
    <xf numFmtId="4" fontId="10" fillId="3" borderId="38" xfId="51" applyNumberFormat="1" applyFont="1" applyFill="1" applyBorder="1" applyAlignment="1">
      <alignment horizontal="center" vertical="center" wrapText="1"/>
    </xf>
    <xf numFmtId="0" fontId="10" fillId="3" borderId="37" xfId="51" applyFont="1" applyFill="1" applyBorder="1" applyAlignment="1">
      <alignment vertical="top" wrapText="1"/>
    </xf>
    <xf numFmtId="0" fontId="10" fillId="3" borderId="44" xfId="51" applyFont="1" applyFill="1" applyBorder="1" applyAlignment="1">
      <alignment vertical="top" wrapText="1"/>
    </xf>
    <xf numFmtId="4" fontId="10" fillId="3" borderId="45" xfId="51" applyNumberFormat="1" applyFont="1" applyFill="1" applyBorder="1" applyAlignment="1">
      <alignment horizontal="center" vertical="center" wrapText="1"/>
    </xf>
    <xf numFmtId="4" fontId="10" fillId="3" borderId="46" xfId="51" applyNumberFormat="1" applyFont="1" applyFill="1" applyBorder="1" applyAlignment="1">
      <alignment horizontal="center" vertical="center" wrapText="1"/>
    </xf>
    <xf numFmtId="0" fontId="10" fillId="3" borderId="35" xfId="51" applyFont="1" applyFill="1" applyBorder="1" applyAlignment="1">
      <alignment vertical="top" wrapText="1"/>
    </xf>
    <xf numFmtId="4" fontId="10" fillId="3" borderId="17" xfId="51" applyNumberFormat="1" applyFont="1" applyFill="1" applyBorder="1" applyAlignment="1">
      <alignment horizontal="center" vertical="center" wrapText="1"/>
    </xf>
    <xf numFmtId="4" fontId="10" fillId="3" borderId="47" xfId="51" applyNumberFormat="1" applyFont="1" applyFill="1" applyBorder="1" applyAlignment="1">
      <alignment horizontal="center" vertical="center" wrapText="1"/>
    </xf>
    <xf numFmtId="49" fontId="2" fillId="2" borderId="11" xfId="35" applyNumberFormat="1" applyFont="1" applyFill="1" applyProtection="1">
      <alignment horizontal="center" wrapText="1"/>
    </xf>
    <xf numFmtId="4" fontId="3" fillId="4" borderId="5" xfId="28" applyNumberFormat="1" applyFont="1" applyFill="1" applyProtection="1">
      <alignment horizontal="right"/>
    </xf>
    <xf numFmtId="49" fontId="2" fillId="0" borderId="25" xfId="30" applyNumberFormat="1" applyFont="1" applyProtection="1">
      <alignment horizontal="center"/>
    </xf>
    <xf numFmtId="0" fontId="2" fillId="0" borderId="26" xfId="31" applyNumberFormat="1" applyFont="1" applyProtection="1">
      <alignment horizontal="left" wrapText="1" indent="2"/>
    </xf>
    <xf numFmtId="49" fontId="2" fillId="0" borderId="5" xfId="29" applyNumberFormat="1" applyFont="1" applyProtection="1">
      <alignment horizontal="center"/>
    </xf>
    <xf numFmtId="4" fontId="7" fillId="8" borderId="5" xfId="28" applyNumberFormat="1" applyFill="1" applyProtection="1">
      <alignment horizontal="right"/>
    </xf>
    <xf numFmtId="49" fontId="2" fillId="0" borderId="4" xfId="3" applyFont="1" applyBorder="1" applyAlignment="1" applyProtection="1">
      <alignment horizontal="center" vertical="center" wrapText="1"/>
      <protection locked="0"/>
    </xf>
    <xf numFmtId="49" fontId="2" fillId="0" borderId="4" xfId="3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0" xfId="1" applyNumberFormat="1" applyAlignment="1" applyProtection="1">
      <alignment horizontal="center" wrapText="1"/>
    </xf>
    <xf numFmtId="49" fontId="2" fillId="0" borderId="2" xfId="2" applyNumberFormat="1" applyBorder="1" applyProtection="1">
      <alignment horizontal="center" vertical="center" wrapText="1"/>
    </xf>
    <xf numFmtId="49" fontId="2" fillId="0" borderId="5" xfId="2" applyNumberFormat="1" applyBorder="1" applyProtection="1">
      <alignment horizontal="center" vertical="center" wrapText="1"/>
    </xf>
    <xf numFmtId="49" fontId="2" fillId="0" borderId="2" xfId="3" applyFont="1" applyBorder="1" applyAlignment="1" applyProtection="1">
      <alignment horizontal="center" vertical="center" wrapText="1"/>
      <protection locked="0"/>
    </xf>
    <xf numFmtId="49" fontId="2" fillId="0" borderId="5" xfId="3" applyBorder="1" applyAlignment="1" applyProtection="1">
      <alignment horizontal="center" vertical="center" wrapText="1"/>
      <protection locked="0"/>
    </xf>
    <xf numFmtId="49" fontId="2" fillId="0" borderId="3" xfId="3" applyFont="1" applyBorder="1" applyAlignment="1" applyProtection="1">
      <alignment horizontal="center" vertical="center" wrapText="1"/>
      <protection locked="0"/>
    </xf>
    <xf numFmtId="49" fontId="2" fillId="0" borderId="6" xfId="3" applyBorder="1" applyAlignment="1" applyProtection="1">
      <alignment horizontal="center" vertical="center" wrapText="1"/>
      <protection locked="0"/>
    </xf>
    <xf numFmtId="0" fontId="1" fillId="0" borderId="0" xfId="47" applyNumberFormat="1" applyFont="1" applyAlignment="1" applyProtection="1">
      <alignment horizontal="center"/>
    </xf>
    <xf numFmtId="0" fontId="8" fillId="0" borderId="0" xfId="47" applyNumberFormat="1" applyAlignment="1" applyProtection="1">
      <alignment horizontal="center"/>
    </xf>
    <xf numFmtId="49" fontId="2" fillId="0" borderId="2" xfId="40" applyNumberFormat="1" applyFont="1" applyBorder="1" applyAlignment="1" applyProtection="1">
      <alignment horizontal="center" vertical="center" wrapText="1"/>
    </xf>
    <xf numFmtId="49" fontId="7" fillId="0" borderId="5" xfId="40" applyNumberFormat="1" applyBorder="1" applyAlignment="1" applyProtection="1">
      <alignment horizontal="center" vertical="center" wrapText="1"/>
    </xf>
    <xf numFmtId="49" fontId="7" fillId="0" borderId="2" xfId="40" applyNumberFormat="1" applyBorder="1" applyAlignment="1" applyProtection="1">
      <alignment horizontal="center" vertical="center" wrapText="1"/>
    </xf>
    <xf numFmtId="49" fontId="7" fillId="0" borderId="1" xfId="41" applyNumberFormat="1" applyProtection="1">
      <alignment horizontal="center" vertical="center" wrapText="1"/>
    </xf>
    <xf numFmtId="49" fontId="7" fillId="0" borderId="1" xfId="41" applyProtection="1">
      <alignment horizontal="center" vertical="center" wrapText="1"/>
      <protection locked="0"/>
    </xf>
    <xf numFmtId="0" fontId="10" fillId="0" borderId="0" xfId="51" applyFont="1" applyAlignment="1">
      <alignment horizontal="center" wrapText="1"/>
    </xf>
    <xf numFmtId="0" fontId="11" fillId="0" borderId="0" xfId="51" applyFont="1" applyAlignment="1">
      <alignment horizontal="center"/>
    </xf>
    <xf numFmtId="0" fontId="13" fillId="0" borderId="30" xfId="51" applyFont="1" applyBorder="1" applyAlignment="1">
      <alignment horizontal="center" vertical="center" wrapText="1"/>
    </xf>
    <xf numFmtId="0" fontId="13" fillId="0" borderId="34" xfId="51" applyFont="1" applyBorder="1" applyAlignment="1">
      <alignment horizontal="center" vertical="center" wrapText="1"/>
    </xf>
    <xf numFmtId="0" fontId="13" fillId="0" borderId="31" xfId="51" applyFont="1" applyBorder="1" applyAlignment="1">
      <alignment horizontal="center" vertical="center" wrapText="1"/>
    </xf>
    <xf numFmtId="0" fontId="13" fillId="0" borderId="32" xfId="51" applyFont="1" applyBorder="1" applyAlignment="1">
      <alignment horizontal="center" vertical="center" wrapText="1"/>
    </xf>
    <xf numFmtId="0" fontId="13" fillId="0" borderId="33" xfId="51" applyFont="1" applyBorder="1" applyAlignment="1">
      <alignment horizontal="center" vertical="center" wrapText="1"/>
    </xf>
  </cellXfs>
  <cellStyles count="53">
    <cellStyle name="xl100" xfId="48"/>
    <cellStyle name="xl101" xfId="35"/>
    <cellStyle name="xl102" xfId="23"/>
    <cellStyle name="xl103" xfId="29"/>
    <cellStyle name="xl104" xfId="44"/>
    <cellStyle name="xl105" xfId="28"/>
    <cellStyle name="xl106" xfId="22"/>
    <cellStyle name="xl116" xfId="43"/>
    <cellStyle name="xl22" xfId="1"/>
    <cellStyle name="xl22 2" xfId="47"/>
    <cellStyle name="xl25" xfId="19"/>
    <cellStyle name="xl27" xfId="17"/>
    <cellStyle name="xl29" xfId="2"/>
    <cellStyle name="xl29 2" xfId="41"/>
    <cellStyle name="xl30" xfId="4"/>
    <cellStyle name="xl30 2" xfId="40"/>
    <cellStyle name="xl32" xfId="6"/>
    <cellStyle name="xl33" xfId="10"/>
    <cellStyle name="xl33 2" xfId="34"/>
    <cellStyle name="xl34" xfId="13"/>
    <cellStyle name="xl42" xfId="7"/>
    <cellStyle name="xl42 2" xfId="36"/>
    <cellStyle name="xl43" xfId="11"/>
    <cellStyle name="xl44" xfId="14"/>
    <cellStyle name="xl49" xfId="46"/>
    <cellStyle name="xl50" xfId="8"/>
    <cellStyle name="xl51" xfId="12"/>
    <cellStyle name="xl52" xfId="15"/>
    <cellStyle name="xl52 2" xfId="32"/>
    <cellStyle name="xl53" xfId="3"/>
    <cellStyle name="xl53 2" xfId="42"/>
    <cellStyle name="xl54" xfId="5"/>
    <cellStyle name="xl54 2" xfId="39"/>
    <cellStyle name="xl56" xfId="9"/>
    <cellStyle name="xl58" xfId="18"/>
    <cellStyle name="xl74" xfId="38"/>
    <cellStyle name="xl75" xfId="21"/>
    <cellStyle name="xl87" xfId="50"/>
    <cellStyle name="xl88" xfId="45"/>
    <cellStyle name="xl89" xfId="37"/>
    <cellStyle name="xl90" xfId="27"/>
    <cellStyle name="xl91" xfId="25"/>
    <cellStyle name="xl92" xfId="31"/>
    <cellStyle name="xl93" xfId="49"/>
    <cellStyle name="xl94" xfId="33"/>
    <cellStyle name="xl95" xfId="26"/>
    <cellStyle name="xl96" xfId="24"/>
    <cellStyle name="xl98" xfId="30"/>
    <cellStyle name="xl99" xfId="20"/>
    <cellStyle name="Обычный" xfId="0" builtinId="0"/>
    <cellStyle name="Обычный 2" xfId="16"/>
    <cellStyle name="Обычный 3" xfId="51"/>
    <cellStyle name="Обычный_ПРИЛ.№4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tabSelected="1" workbookViewId="0">
      <selection activeCell="C14" sqref="C14"/>
    </sheetView>
  </sheetViews>
  <sheetFormatPr defaultRowHeight="15"/>
  <cols>
    <col min="1" max="1" width="46.5703125" customWidth="1"/>
    <col min="2" max="2" width="7.42578125" customWidth="1"/>
    <col min="3" max="3" width="21.85546875" customWidth="1"/>
    <col min="4" max="4" width="12.5703125" customWidth="1"/>
    <col min="5" max="5" width="13.28515625" customWidth="1"/>
    <col min="6" max="6" width="12.7109375" customWidth="1"/>
    <col min="7" max="8" width="12.42578125" customWidth="1"/>
    <col min="9" max="9" width="12" customWidth="1"/>
    <col min="10" max="10" width="14.42578125" customWidth="1"/>
    <col min="11" max="11" width="11.7109375" customWidth="1"/>
  </cols>
  <sheetData>
    <row r="1" spans="1:11">
      <c r="A1" s="119" t="s">
        <v>185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3.7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idden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idden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idden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1" hidden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hidden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1" hidden="1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1" hidden="1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1">
      <c r="A10" s="120" t="s">
        <v>0</v>
      </c>
      <c r="B10" s="120" t="s">
        <v>1</v>
      </c>
      <c r="C10" s="120" t="s">
        <v>2</v>
      </c>
      <c r="D10" s="122" t="s">
        <v>171</v>
      </c>
      <c r="E10" s="122" t="s">
        <v>172</v>
      </c>
      <c r="F10" s="124" t="s">
        <v>3</v>
      </c>
      <c r="G10" s="116" t="s">
        <v>167</v>
      </c>
      <c r="H10" s="116" t="s">
        <v>168</v>
      </c>
      <c r="I10" s="116" t="s">
        <v>3</v>
      </c>
      <c r="J10" s="116" t="s">
        <v>169</v>
      </c>
      <c r="K10" s="118" t="s">
        <v>170</v>
      </c>
    </row>
    <row r="11" spans="1:11" ht="53.25" customHeight="1">
      <c r="A11" s="121"/>
      <c r="B11" s="121"/>
      <c r="C11" s="121"/>
      <c r="D11" s="123"/>
      <c r="E11" s="123"/>
      <c r="F11" s="125"/>
      <c r="G11" s="117"/>
      <c r="H11" s="117"/>
      <c r="I11" s="117"/>
      <c r="J11" s="117"/>
      <c r="K11" s="118"/>
    </row>
    <row r="12" spans="1:11" ht="15.75" thickBot="1">
      <c r="A12" s="1" t="s">
        <v>4</v>
      </c>
      <c r="B12" s="1" t="s">
        <v>5</v>
      </c>
      <c r="C12" s="1" t="s">
        <v>6</v>
      </c>
      <c r="D12" s="2" t="s">
        <v>7</v>
      </c>
      <c r="E12" s="2" t="s">
        <v>8</v>
      </c>
      <c r="F12" s="3" t="s">
        <v>9</v>
      </c>
      <c r="G12" s="4" t="s">
        <v>10</v>
      </c>
      <c r="H12" s="4" t="s">
        <v>11</v>
      </c>
      <c r="I12" s="4" t="s">
        <v>12</v>
      </c>
      <c r="J12" s="4" t="s">
        <v>13</v>
      </c>
      <c r="K12" s="98">
        <v>11</v>
      </c>
    </row>
    <row r="13" spans="1:11">
      <c r="A13" s="5" t="s">
        <v>14</v>
      </c>
      <c r="B13" s="6" t="s">
        <v>15</v>
      </c>
      <c r="C13" s="7" t="s">
        <v>16</v>
      </c>
      <c r="D13" s="8">
        <f>SUM(D15,D38)</f>
        <v>22320974.960000001</v>
      </c>
      <c r="E13" s="8">
        <f>SUM(E15,E38)</f>
        <v>17623007.060000002</v>
      </c>
      <c r="F13" s="9">
        <f>E13/D13*100</f>
        <v>78.95267608866132</v>
      </c>
      <c r="G13" s="10">
        <f>SUM(G15,G38)</f>
        <v>23780954.399999999</v>
      </c>
      <c r="H13" s="10">
        <f>SUM(H15,H38)</f>
        <v>17468547.129999999</v>
      </c>
      <c r="I13" s="10">
        <f>H13/G13*100</f>
        <v>73.456038963684321</v>
      </c>
      <c r="J13" s="10">
        <f>E13/H13*100</f>
        <v>100.88421738139137</v>
      </c>
      <c r="K13" s="34">
        <f>J13-100</f>
        <v>0.88421738139136608</v>
      </c>
    </row>
    <row r="14" spans="1:11">
      <c r="A14" s="11" t="s">
        <v>17</v>
      </c>
      <c r="B14" s="12"/>
      <c r="C14" s="13"/>
      <c r="D14" s="13"/>
      <c r="E14" s="13"/>
      <c r="F14" s="14"/>
      <c r="G14" s="15"/>
      <c r="H14" s="15"/>
      <c r="I14" s="16"/>
      <c r="J14" s="16"/>
      <c r="K14" s="35"/>
    </row>
    <row r="15" spans="1:11">
      <c r="A15" s="17" t="s">
        <v>18</v>
      </c>
      <c r="B15" s="18" t="s">
        <v>15</v>
      </c>
      <c r="C15" s="19" t="s">
        <v>19</v>
      </c>
      <c r="D15" s="20">
        <f>SUM(D16,D18,D20,D22,D25,D27,D28,D29,D30,D31,D36,E12,D35)</f>
        <v>9032395.8200000003</v>
      </c>
      <c r="E15" s="20">
        <f>SUM(E16,E18,E20,E22,E25,E27,E28,E29,E30,E31,E36,E37,E35)</f>
        <v>6929384.4199999999</v>
      </c>
      <c r="F15" s="21">
        <f t="shared" ref="F15:F46" si="0">E15/D15*100</f>
        <v>76.717014600451819</v>
      </c>
      <c r="G15" s="22">
        <f>SUM(G18,G16,G20,G22,G25,G27,G28,G29,G30,G31,G36,G37)</f>
        <v>8605252.0600000005</v>
      </c>
      <c r="H15" s="22">
        <f>SUM(H18,H16,H20,H22,H25,H27,H28,H29,H30,H31,H36,H37)</f>
        <v>6134418.3999999994</v>
      </c>
      <c r="I15" s="22">
        <f t="shared" ref="I15:I46" si="1">H15/G15*100</f>
        <v>71.286911263352337</v>
      </c>
      <c r="J15" s="22">
        <f t="shared" ref="J15:J46" si="2">E15/H15*100</f>
        <v>112.95910986443312</v>
      </c>
      <c r="K15" s="36">
        <f t="shared" ref="K15:K46" si="3">J15-100</f>
        <v>12.959109864433117</v>
      </c>
    </row>
    <row r="16" spans="1:11">
      <c r="A16" s="28" t="s">
        <v>20</v>
      </c>
      <c r="B16" s="29" t="s">
        <v>15</v>
      </c>
      <c r="C16" s="30" t="s">
        <v>21</v>
      </c>
      <c r="D16" s="31">
        <v>5211275</v>
      </c>
      <c r="E16" s="31">
        <v>4222219.5599999996</v>
      </c>
      <c r="F16" s="32">
        <f t="shared" si="0"/>
        <v>81.020854973111184</v>
      </c>
      <c r="G16" s="27">
        <v>5063275</v>
      </c>
      <c r="H16" s="27">
        <v>3924123.59</v>
      </c>
      <c r="I16" s="27">
        <f t="shared" si="1"/>
        <v>77.501687939130306</v>
      </c>
      <c r="J16" s="27">
        <f t="shared" si="2"/>
        <v>107.59649799918762</v>
      </c>
      <c r="K16" s="37">
        <f t="shared" si="3"/>
        <v>7.5964979991876191</v>
      </c>
    </row>
    <row r="17" spans="1:16">
      <c r="A17" s="23" t="s">
        <v>22</v>
      </c>
      <c r="B17" s="24" t="s">
        <v>15</v>
      </c>
      <c r="C17" s="25" t="s">
        <v>23</v>
      </c>
      <c r="D17" s="26">
        <v>5211275</v>
      </c>
      <c r="E17" s="26">
        <v>4222219.5599999996</v>
      </c>
      <c r="F17" s="14">
        <f t="shared" si="0"/>
        <v>81.020854973111184</v>
      </c>
      <c r="G17" s="16">
        <v>5063275</v>
      </c>
      <c r="H17" s="16">
        <v>3924123.59</v>
      </c>
      <c r="I17" s="16">
        <f t="shared" si="1"/>
        <v>77.501687939130306</v>
      </c>
      <c r="J17" s="16">
        <f t="shared" si="2"/>
        <v>107.59649799918762</v>
      </c>
      <c r="K17" s="35">
        <f t="shared" si="3"/>
        <v>7.5964979991876191</v>
      </c>
    </row>
    <row r="18" spans="1:16" ht="34.5">
      <c r="A18" s="28" t="s">
        <v>24</v>
      </c>
      <c r="B18" s="29" t="s">
        <v>15</v>
      </c>
      <c r="C18" s="30" t="s">
        <v>25</v>
      </c>
      <c r="D18" s="31">
        <v>1762190</v>
      </c>
      <c r="E18" s="31">
        <v>1515875.32</v>
      </c>
      <c r="F18" s="32">
        <f t="shared" si="0"/>
        <v>86.022240507550265</v>
      </c>
      <c r="G18" s="27">
        <v>1664830</v>
      </c>
      <c r="H18" s="27">
        <v>1234526.42</v>
      </c>
      <c r="I18" s="27">
        <f t="shared" si="1"/>
        <v>74.153302138957116</v>
      </c>
      <c r="J18" s="27">
        <f t="shared" si="2"/>
        <v>122.79002664033712</v>
      </c>
      <c r="K18" s="37">
        <f t="shared" si="3"/>
        <v>22.790026640337118</v>
      </c>
    </row>
    <row r="19" spans="1:16" ht="23.25">
      <c r="A19" s="23" t="s">
        <v>26</v>
      </c>
      <c r="B19" s="24" t="s">
        <v>15</v>
      </c>
      <c r="C19" s="25" t="s">
        <v>27</v>
      </c>
      <c r="D19" s="26">
        <v>1762190</v>
      </c>
      <c r="E19" s="26">
        <v>1515875.32</v>
      </c>
      <c r="F19" s="14">
        <f t="shared" si="0"/>
        <v>86.022240507550265</v>
      </c>
      <c r="G19" s="16">
        <v>1664830</v>
      </c>
      <c r="H19" s="16">
        <v>1234526.42</v>
      </c>
      <c r="I19" s="16">
        <f t="shared" si="1"/>
        <v>74.153302138957116</v>
      </c>
      <c r="J19" s="16">
        <f t="shared" si="2"/>
        <v>122.79002664033712</v>
      </c>
      <c r="K19" s="35">
        <f t="shared" si="3"/>
        <v>22.790026640337118</v>
      </c>
    </row>
    <row r="20" spans="1:16">
      <c r="A20" s="28" t="s">
        <v>28</v>
      </c>
      <c r="B20" s="29" t="s">
        <v>15</v>
      </c>
      <c r="C20" s="30" t="s">
        <v>29</v>
      </c>
      <c r="D20" s="31">
        <v>375000</v>
      </c>
      <c r="E20" s="31">
        <v>61117.5</v>
      </c>
      <c r="F20" s="32">
        <f t="shared" si="0"/>
        <v>16.298000000000002</v>
      </c>
      <c r="G20" s="27">
        <v>370000</v>
      </c>
      <c r="H20" s="27">
        <v>78416.820000000007</v>
      </c>
      <c r="I20" s="27">
        <f t="shared" si="1"/>
        <v>21.193735135135135</v>
      </c>
      <c r="J20" s="27">
        <f t="shared" si="2"/>
        <v>77.939273742546561</v>
      </c>
      <c r="K20" s="37">
        <f t="shared" si="3"/>
        <v>-22.060726257453439</v>
      </c>
    </row>
    <row r="21" spans="1:16">
      <c r="A21" s="23" t="s">
        <v>30</v>
      </c>
      <c r="B21" s="24" t="s">
        <v>15</v>
      </c>
      <c r="C21" s="25" t="s">
        <v>31</v>
      </c>
      <c r="D21" s="26">
        <v>375000</v>
      </c>
      <c r="E21" s="26">
        <v>61117.5</v>
      </c>
      <c r="F21" s="14">
        <f t="shared" si="0"/>
        <v>16.298000000000002</v>
      </c>
      <c r="G21" s="16">
        <v>370000</v>
      </c>
      <c r="H21" s="16">
        <v>78416.820000000007</v>
      </c>
      <c r="I21" s="16">
        <f t="shared" si="1"/>
        <v>21.193735135135135</v>
      </c>
      <c r="J21" s="16">
        <f t="shared" si="2"/>
        <v>77.939273742546561</v>
      </c>
      <c r="K21" s="35">
        <f t="shared" si="3"/>
        <v>-22.060726257453439</v>
      </c>
    </row>
    <row r="22" spans="1:16">
      <c r="A22" s="28" t="s">
        <v>33</v>
      </c>
      <c r="B22" s="29" t="s">
        <v>15</v>
      </c>
      <c r="C22" s="30" t="s">
        <v>34</v>
      </c>
      <c r="D22" s="31">
        <v>1215200</v>
      </c>
      <c r="E22" s="31">
        <v>712148.22</v>
      </c>
      <c r="F22" s="14">
        <f t="shared" si="0"/>
        <v>58.603375576036868</v>
      </c>
      <c r="G22" s="27">
        <v>1270100</v>
      </c>
      <c r="H22" s="27">
        <v>677757.76</v>
      </c>
      <c r="I22" s="16">
        <f t="shared" si="1"/>
        <v>53.362550980237778</v>
      </c>
      <c r="J22" s="27">
        <f t="shared" si="2"/>
        <v>105.07415215725453</v>
      </c>
      <c r="K22" s="37">
        <f t="shared" si="3"/>
        <v>5.0741521572545309</v>
      </c>
    </row>
    <row r="23" spans="1:16">
      <c r="A23" s="23" t="s">
        <v>35</v>
      </c>
      <c r="B23" s="24" t="s">
        <v>15</v>
      </c>
      <c r="C23" s="25" t="s">
        <v>36</v>
      </c>
      <c r="D23" s="26">
        <v>70200</v>
      </c>
      <c r="E23" s="26">
        <v>14145.77</v>
      </c>
      <c r="F23" s="14">
        <f t="shared" si="0"/>
        <v>20.150669515669517</v>
      </c>
      <c r="G23" s="16">
        <v>70100</v>
      </c>
      <c r="H23" s="16">
        <v>28852.87</v>
      </c>
      <c r="I23" s="16">
        <f t="shared" si="1"/>
        <v>41.159586305278175</v>
      </c>
      <c r="J23" s="16">
        <f t="shared" si="2"/>
        <v>49.027254481096683</v>
      </c>
      <c r="K23" s="35">
        <f t="shared" si="3"/>
        <v>-50.972745518903317</v>
      </c>
    </row>
    <row r="24" spans="1:16">
      <c r="A24" s="23" t="s">
        <v>37</v>
      </c>
      <c r="B24" s="24" t="s">
        <v>15</v>
      </c>
      <c r="C24" s="25" t="s">
        <v>38</v>
      </c>
      <c r="D24" s="26">
        <v>1145000</v>
      </c>
      <c r="E24" s="26">
        <v>698002.45</v>
      </c>
      <c r="F24" s="14">
        <f t="shared" si="0"/>
        <v>60.960912663755451</v>
      </c>
      <c r="G24" s="16">
        <v>1200000</v>
      </c>
      <c r="H24" s="16">
        <v>648904.89</v>
      </c>
      <c r="I24" s="16">
        <f t="shared" si="1"/>
        <v>54.075407500000004</v>
      </c>
      <c r="J24" s="16" t="s">
        <v>32</v>
      </c>
      <c r="K24" s="35"/>
    </row>
    <row r="25" spans="1:16">
      <c r="A25" s="28" t="s">
        <v>39</v>
      </c>
      <c r="B25" s="29" t="s">
        <v>15</v>
      </c>
      <c r="C25" s="30" t="s">
        <v>40</v>
      </c>
      <c r="D25" s="31">
        <v>10500</v>
      </c>
      <c r="E25" s="31">
        <v>3375</v>
      </c>
      <c r="F25" s="14">
        <f t="shared" si="0"/>
        <v>32.142857142857146</v>
      </c>
      <c r="G25" s="27">
        <v>10200</v>
      </c>
      <c r="H25" s="27">
        <v>6550</v>
      </c>
      <c r="I25" s="16">
        <f t="shared" si="1"/>
        <v>64.215686274509807</v>
      </c>
      <c r="J25" s="27">
        <f t="shared" si="2"/>
        <v>51.526717557251914</v>
      </c>
      <c r="K25" s="37">
        <f t="shared" si="3"/>
        <v>-48.473282442748086</v>
      </c>
    </row>
    <row r="26" spans="1:16" ht="34.5">
      <c r="A26" s="23" t="s">
        <v>41</v>
      </c>
      <c r="B26" s="24" t="s">
        <v>15</v>
      </c>
      <c r="C26" s="25" t="s">
        <v>42</v>
      </c>
      <c r="D26" s="26">
        <v>10500</v>
      </c>
      <c r="E26" s="26">
        <v>3375</v>
      </c>
      <c r="F26" s="14">
        <f t="shared" si="0"/>
        <v>32.142857142857146</v>
      </c>
      <c r="G26" s="16">
        <v>10200</v>
      </c>
      <c r="H26" s="16">
        <v>6550</v>
      </c>
      <c r="I26" s="16">
        <f t="shared" si="1"/>
        <v>64.215686274509807</v>
      </c>
      <c r="J26" s="16">
        <f t="shared" si="2"/>
        <v>51.526717557251914</v>
      </c>
      <c r="K26" s="35">
        <f t="shared" si="3"/>
        <v>-48.473282442748086</v>
      </c>
    </row>
    <row r="27" spans="1:16" ht="34.5">
      <c r="A27" s="28" t="s">
        <v>43</v>
      </c>
      <c r="B27" s="29" t="s">
        <v>15</v>
      </c>
      <c r="C27" s="30" t="s">
        <v>44</v>
      </c>
      <c r="D27" s="31" t="s">
        <v>32</v>
      </c>
      <c r="E27" s="31" t="s">
        <v>32</v>
      </c>
      <c r="F27" s="32" t="s">
        <v>32</v>
      </c>
      <c r="G27" s="27" t="s">
        <v>32</v>
      </c>
      <c r="H27" s="27" t="s">
        <v>32</v>
      </c>
      <c r="I27" s="27" t="s">
        <v>32</v>
      </c>
      <c r="J27" s="27" t="s">
        <v>32</v>
      </c>
      <c r="K27" s="37"/>
    </row>
    <row r="28" spans="1:16" ht="34.5">
      <c r="A28" s="28" t="s">
        <v>45</v>
      </c>
      <c r="B28" s="29" t="s">
        <v>15</v>
      </c>
      <c r="C28" s="30" t="s">
        <v>46</v>
      </c>
      <c r="D28" s="31">
        <v>209852</v>
      </c>
      <c r="E28" s="31">
        <v>145304.54999999999</v>
      </c>
      <c r="F28" s="32">
        <f t="shared" si="0"/>
        <v>69.241441587404452</v>
      </c>
      <c r="G28" s="27">
        <v>181847.06</v>
      </c>
      <c r="H28" s="27">
        <v>126909.67</v>
      </c>
      <c r="I28" s="27">
        <f t="shared" si="1"/>
        <v>69.789233875983484</v>
      </c>
      <c r="J28" s="27">
        <f t="shared" si="2"/>
        <v>114.49446681249742</v>
      </c>
      <c r="K28" s="37">
        <f t="shared" si="3"/>
        <v>14.494466812497421</v>
      </c>
      <c r="P28" s="33"/>
    </row>
    <row r="29" spans="1:16" ht="23.25">
      <c r="A29" s="28" t="s">
        <v>47</v>
      </c>
      <c r="B29" s="29" t="s">
        <v>15</v>
      </c>
      <c r="C29" s="30" t="s">
        <v>48</v>
      </c>
      <c r="D29" s="31">
        <v>0</v>
      </c>
      <c r="E29" s="31">
        <v>0</v>
      </c>
      <c r="F29" s="32">
        <v>0</v>
      </c>
      <c r="G29" s="27">
        <v>0</v>
      </c>
      <c r="H29" s="27">
        <v>0</v>
      </c>
      <c r="I29" s="27">
        <v>0</v>
      </c>
      <c r="J29" s="27">
        <v>0</v>
      </c>
      <c r="K29" s="37">
        <v>0</v>
      </c>
    </row>
    <row r="30" spans="1:16" ht="23.25">
      <c r="A30" s="28" t="s">
        <v>49</v>
      </c>
      <c r="B30" s="29" t="s">
        <v>15</v>
      </c>
      <c r="C30" s="30" t="s">
        <v>50</v>
      </c>
      <c r="D30" s="31">
        <v>2441.11</v>
      </c>
      <c r="E30" s="31">
        <v>2441.11</v>
      </c>
      <c r="F30" s="32">
        <f t="shared" si="0"/>
        <v>100</v>
      </c>
      <c r="G30" s="27">
        <v>0</v>
      </c>
      <c r="H30" s="27">
        <v>0</v>
      </c>
      <c r="I30" s="27" t="e">
        <f t="shared" si="1"/>
        <v>#DIV/0!</v>
      </c>
      <c r="J30" s="27"/>
      <c r="K30" s="37">
        <f t="shared" si="3"/>
        <v>-100</v>
      </c>
    </row>
    <row r="31" spans="1:16" ht="23.25">
      <c r="A31" s="28" t="s">
        <v>51</v>
      </c>
      <c r="B31" s="29" t="s">
        <v>15</v>
      </c>
      <c r="C31" s="30" t="s">
        <v>52</v>
      </c>
      <c r="D31" s="31">
        <v>239000</v>
      </c>
      <c r="E31" s="31">
        <v>259965.45</v>
      </c>
      <c r="F31" s="32">
        <f t="shared" si="0"/>
        <v>108.7721548117155</v>
      </c>
      <c r="G31" s="27">
        <v>45000</v>
      </c>
      <c r="H31" s="27">
        <v>86134.14</v>
      </c>
      <c r="I31" s="27">
        <f t="shared" si="1"/>
        <v>191.4092</v>
      </c>
      <c r="J31" s="27">
        <f t="shared" si="2"/>
        <v>301.81464631794086</v>
      </c>
      <c r="K31" s="37">
        <f t="shared" si="3"/>
        <v>201.81464631794086</v>
      </c>
    </row>
    <row r="32" spans="1:16" ht="79.5">
      <c r="A32" s="23" t="s">
        <v>138</v>
      </c>
      <c r="B32" s="24" t="s">
        <v>15</v>
      </c>
      <c r="C32" s="25" t="s">
        <v>53</v>
      </c>
      <c r="D32" s="26">
        <v>10000</v>
      </c>
      <c r="E32" s="26">
        <v>0</v>
      </c>
      <c r="F32" s="14">
        <f t="shared" si="0"/>
        <v>0</v>
      </c>
      <c r="G32" s="16">
        <v>20000</v>
      </c>
      <c r="H32" s="16">
        <v>0</v>
      </c>
      <c r="I32" s="27">
        <f t="shared" si="1"/>
        <v>0</v>
      </c>
      <c r="J32" s="27" t="e">
        <f t="shared" si="2"/>
        <v>#DIV/0!</v>
      </c>
      <c r="K32" s="37" t="e">
        <f t="shared" si="3"/>
        <v>#DIV/0!</v>
      </c>
    </row>
    <row r="33" spans="1:11" ht="45.75">
      <c r="A33" s="23" t="s">
        <v>139</v>
      </c>
      <c r="B33" s="24" t="s">
        <v>15</v>
      </c>
      <c r="C33" s="25" t="s">
        <v>140</v>
      </c>
      <c r="D33" s="26">
        <v>224000</v>
      </c>
      <c r="E33" s="26">
        <v>225485.09</v>
      </c>
      <c r="F33" s="14">
        <f t="shared" si="0"/>
        <v>100.66298660714286</v>
      </c>
      <c r="G33" s="16">
        <v>25000</v>
      </c>
      <c r="H33" s="16">
        <v>86134.14</v>
      </c>
      <c r="I33" s="27">
        <f t="shared" si="1"/>
        <v>344.53656000000001</v>
      </c>
      <c r="J33" s="27">
        <f t="shared" si="2"/>
        <v>261.78364351231693</v>
      </c>
      <c r="K33" s="37">
        <f t="shared" si="3"/>
        <v>161.78364351231693</v>
      </c>
    </row>
    <row r="34" spans="1:11" ht="45.75">
      <c r="A34" s="23" t="s">
        <v>141</v>
      </c>
      <c r="B34" s="24" t="s">
        <v>15</v>
      </c>
      <c r="C34" s="25" t="s">
        <v>54</v>
      </c>
      <c r="D34" s="26">
        <v>5000</v>
      </c>
      <c r="E34" s="26">
        <v>34480.36</v>
      </c>
      <c r="F34" s="14">
        <f t="shared" si="0"/>
        <v>689.60720000000003</v>
      </c>
      <c r="G34" s="16">
        <v>0</v>
      </c>
      <c r="H34" s="16">
        <v>0</v>
      </c>
      <c r="I34" s="27" t="e">
        <f t="shared" si="1"/>
        <v>#DIV/0!</v>
      </c>
      <c r="J34" s="16" t="e">
        <f t="shared" si="2"/>
        <v>#DIV/0!</v>
      </c>
      <c r="K34" s="35" t="e">
        <f t="shared" si="3"/>
        <v>#DIV/0!</v>
      </c>
    </row>
    <row r="35" spans="1:11">
      <c r="A35" s="23" t="s">
        <v>173</v>
      </c>
      <c r="B35" s="24" t="s">
        <v>15</v>
      </c>
      <c r="C35" s="25" t="s">
        <v>174</v>
      </c>
      <c r="D35" s="26">
        <v>6937.71</v>
      </c>
      <c r="E35" s="26">
        <v>6937.71</v>
      </c>
      <c r="F35" s="14">
        <f t="shared" si="0"/>
        <v>100</v>
      </c>
      <c r="G35" s="16"/>
      <c r="H35" s="16"/>
      <c r="I35" s="27"/>
      <c r="J35" s="16"/>
      <c r="K35" s="35"/>
    </row>
    <row r="36" spans="1:11" ht="23.25">
      <c r="A36" s="28" t="s">
        <v>142</v>
      </c>
      <c r="B36" s="29" t="s">
        <v>15</v>
      </c>
      <c r="C36" s="30" t="s">
        <v>56</v>
      </c>
      <c r="D36" s="31">
        <v>0</v>
      </c>
      <c r="E36" s="31">
        <v>0</v>
      </c>
      <c r="F36" s="32" t="e">
        <f t="shared" si="0"/>
        <v>#DIV/0!</v>
      </c>
      <c r="G36" s="27">
        <v>0</v>
      </c>
      <c r="H36" s="27">
        <v>0</v>
      </c>
      <c r="I36" s="27"/>
      <c r="J36" s="16" t="e">
        <f t="shared" si="2"/>
        <v>#DIV/0!</v>
      </c>
      <c r="K36" s="35" t="e">
        <f t="shared" si="3"/>
        <v>#DIV/0!</v>
      </c>
    </row>
    <row r="37" spans="1:11">
      <c r="A37" s="28" t="s">
        <v>55</v>
      </c>
      <c r="B37" s="29" t="s">
        <v>15</v>
      </c>
      <c r="C37" s="30" t="s">
        <v>56</v>
      </c>
      <c r="D37" s="31" t="s">
        <v>32</v>
      </c>
      <c r="E37" s="31" t="s">
        <v>32</v>
      </c>
      <c r="F37" s="32"/>
      <c r="G37" s="27"/>
      <c r="H37" s="27" t="s">
        <v>32</v>
      </c>
      <c r="I37" s="27"/>
      <c r="J37" s="16" t="e">
        <f t="shared" si="2"/>
        <v>#VALUE!</v>
      </c>
      <c r="K37" s="35" t="e">
        <f t="shared" si="3"/>
        <v>#VALUE!</v>
      </c>
    </row>
    <row r="38" spans="1:11">
      <c r="A38" s="17" t="s">
        <v>57</v>
      </c>
      <c r="B38" s="18" t="s">
        <v>15</v>
      </c>
      <c r="C38" s="19" t="s">
        <v>58</v>
      </c>
      <c r="D38" s="20">
        <f>SUM(D39,D40,D41,D46,D43,D44)</f>
        <v>13288579.140000001</v>
      </c>
      <c r="E38" s="20">
        <f>SUM(E39,E40,E41,E46,E43,E44,E45)</f>
        <v>10693622.640000001</v>
      </c>
      <c r="F38" s="21">
        <f t="shared" si="0"/>
        <v>80.472280198949846</v>
      </c>
      <c r="G38" s="22">
        <f>SUM(G39:G46)</f>
        <v>15175702.339999998</v>
      </c>
      <c r="H38" s="22">
        <f>SUM(H39:H46)</f>
        <v>11334128.73</v>
      </c>
      <c r="I38" s="22">
        <f t="shared" si="1"/>
        <v>74.686024251580051</v>
      </c>
      <c r="J38" s="22">
        <f t="shared" si="2"/>
        <v>94.348872284248358</v>
      </c>
      <c r="K38" s="36">
        <f t="shared" si="3"/>
        <v>-5.6511277157516417</v>
      </c>
    </row>
    <row r="39" spans="1:11" ht="23.25">
      <c r="A39" s="28" t="s">
        <v>59</v>
      </c>
      <c r="B39" s="29" t="s">
        <v>15</v>
      </c>
      <c r="C39" s="30" t="s">
        <v>162</v>
      </c>
      <c r="D39" s="31">
        <v>8898355.4600000009</v>
      </c>
      <c r="E39" s="31">
        <v>6646328.5</v>
      </c>
      <c r="F39" s="32">
        <f t="shared" si="0"/>
        <v>74.691649820875995</v>
      </c>
      <c r="G39" s="27">
        <v>7659210</v>
      </c>
      <c r="H39" s="27">
        <v>5744409</v>
      </c>
      <c r="I39" s="27">
        <f t="shared" si="1"/>
        <v>75.000019584265218</v>
      </c>
      <c r="J39" s="27">
        <f t="shared" si="2"/>
        <v>115.70082318302892</v>
      </c>
      <c r="K39" s="37">
        <f t="shared" si="3"/>
        <v>15.700823183028916</v>
      </c>
    </row>
    <row r="40" spans="1:11" ht="23.25">
      <c r="A40" s="28" t="s">
        <v>60</v>
      </c>
      <c r="B40" s="29" t="s">
        <v>15</v>
      </c>
      <c r="C40" s="30" t="s">
        <v>163</v>
      </c>
      <c r="D40" s="31">
        <v>4035548.68</v>
      </c>
      <c r="E40" s="31">
        <v>3782140.68</v>
      </c>
      <c r="F40" s="32"/>
      <c r="G40" s="27">
        <v>7284234.8099999996</v>
      </c>
      <c r="H40" s="27">
        <v>5424184.21</v>
      </c>
      <c r="I40" s="27">
        <f t="shared" si="1"/>
        <v>74.464708393989838</v>
      </c>
      <c r="J40" s="27"/>
      <c r="K40" s="37"/>
    </row>
    <row r="41" spans="1:11" ht="23.25">
      <c r="A41" s="28" t="s">
        <v>61</v>
      </c>
      <c r="B41" s="29" t="s">
        <v>15</v>
      </c>
      <c r="C41" s="30" t="s">
        <v>164</v>
      </c>
      <c r="D41" s="31">
        <v>252675</v>
      </c>
      <c r="E41" s="31">
        <v>163464.46</v>
      </c>
      <c r="F41" s="32">
        <f t="shared" si="0"/>
        <v>64.693562877213807</v>
      </c>
      <c r="G41" s="27">
        <v>232400</v>
      </c>
      <c r="H41" s="27">
        <v>166091.51</v>
      </c>
      <c r="I41" s="27">
        <f t="shared" si="1"/>
        <v>71.467947504302927</v>
      </c>
      <c r="J41" s="27">
        <f t="shared" si="2"/>
        <v>98.418311688538424</v>
      </c>
      <c r="K41" s="37">
        <f t="shared" si="3"/>
        <v>-1.5816883114615763</v>
      </c>
    </row>
    <row r="42" spans="1:11">
      <c r="A42" s="28" t="s">
        <v>64</v>
      </c>
      <c r="B42" s="29" t="s">
        <v>15</v>
      </c>
      <c r="C42" s="30" t="s">
        <v>165</v>
      </c>
      <c r="D42" s="31">
        <v>0</v>
      </c>
      <c r="E42" s="31">
        <v>0</v>
      </c>
      <c r="F42" s="32" t="e">
        <f t="shared" si="0"/>
        <v>#DIV/0!</v>
      </c>
      <c r="G42" s="27">
        <v>0</v>
      </c>
      <c r="H42" s="27">
        <v>0</v>
      </c>
      <c r="I42" s="27" t="e">
        <f t="shared" si="1"/>
        <v>#DIV/0!</v>
      </c>
      <c r="J42" s="27"/>
      <c r="K42" s="37">
        <f t="shared" si="3"/>
        <v>-100</v>
      </c>
    </row>
    <row r="43" spans="1:11" ht="23.25">
      <c r="A43" s="28" t="s">
        <v>159</v>
      </c>
      <c r="B43" s="29" t="s">
        <v>15</v>
      </c>
      <c r="C43" s="30" t="s">
        <v>161</v>
      </c>
      <c r="D43" s="31">
        <v>40000</v>
      </c>
      <c r="E43" s="31">
        <v>40000</v>
      </c>
      <c r="F43" s="32">
        <f t="shared" si="0"/>
        <v>100</v>
      </c>
      <c r="G43" s="27">
        <v>20000</v>
      </c>
      <c r="H43" s="27">
        <v>19900</v>
      </c>
      <c r="I43" s="27">
        <f t="shared" si="1"/>
        <v>99.5</v>
      </c>
      <c r="J43" s="27"/>
      <c r="K43" s="37"/>
    </row>
    <row r="44" spans="1:11">
      <c r="A44" s="28" t="s">
        <v>160</v>
      </c>
      <c r="B44" s="29" t="s">
        <v>15</v>
      </c>
      <c r="C44" s="30" t="s">
        <v>166</v>
      </c>
      <c r="D44" s="31">
        <v>62000</v>
      </c>
      <c r="E44" s="31">
        <v>61690</v>
      </c>
      <c r="F44" s="32">
        <f t="shared" si="0"/>
        <v>99.5</v>
      </c>
      <c r="G44" s="27">
        <v>62703.27</v>
      </c>
      <c r="H44" s="27">
        <v>62389.75</v>
      </c>
      <c r="I44" s="27">
        <f t="shared" si="1"/>
        <v>99.499994178931985</v>
      </c>
      <c r="J44" s="27"/>
      <c r="K44" s="37"/>
    </row>
    <row r="45" spans="1:11" ht="79.5">
      <c r="A45" s="28" t="s">
        <v>175</v>
      </c>
      <c r="B45" s="29" t="s">
        <v>15</v>
      </c>
      <c r="C45" s="30" t="s">
        <v>176</v>
      </c>
      <c r="D45" s="31">
        <v>0</v>
      </c>
      <c r="E45" s="31">
        <v>-1</v>
      </c>
      <c r="F45" s="32" t="e">
        <f t="shared" si="0"/>
        <v>#DIV/0!</v>
      </c>
      <c r="G45" s="27"/>
      <c r="H45" s="27"/>
      <c r="I45" s="27"/>
      <c r="J45" s="27"/>
      <c r="K45" s="37"/>
    </row>
    <row r="46" spans="1:11" ht="34.5">
      <c r="A46" s="28" t="s">
        <v>62</v>
      </c>
      <c r="B46" s="29" t="s">
        <v>15</v>
      </c>
      <c r="C46" s="30" t="s">
        <v>63</v>
      </c>
      <c r="D46" s="31">
        <v>0</v>
      </c>
      <c r="E46" s="31">
        <v>0</v>
      </c>
      <c r="F46" s="32" t="e">
        <f t="shared" si="0"/>
        <v>#DIV/0!</v>
      </c>
      <c r="G46" s="27">
        <v>-82845.740000000005</v>
      </c>
      <c r="H46" s="27">
        <v>-82845.740000000005</v>
      </c>
      <c r="I46" s="27">
        <f t="shared" si="1"/>
        <v>100</v>
      </c>
      <c r="J46" s="27">
        <f t="shared" si="2"/>
        <v>0</v>
      </c>
      <c r="K46" s="37">
        <f t="shared" si="3"/>
        <v>-100</v>
      </c>
    </row>
  </sheetData>
  <mergeCells count="12">
    <mergeCell ref="J10:J11"/>
    <mergeCell ref="K10:K11"/>
    <mergeCell ref="A1:K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sqref="A1:K2"/>
    </sheetView>
  </sheetViews>
  <sheetFormatPr defaultRowHeight="15"/>
  <cols>
    <col min="1" max="1" width="49.28515625" style="38" customWidth="1"/>
    <col min="2" max="2" width="5" style="38" customWidth="1"/>
    <col min="3" max="3" width="31.42578125" style="38" customWidth="1"/>
    <col min="4" max="4" width="12.7109375" style="38" customWidth="1"/>
    <col min="5" max="5" width="13.42578125" style="38" customWidth="1"/>
    <col min="6" max="6" width="10.7109375" style="38" customWidth="1"/>
    <col min="7" max="7" width="14.5703125" style="38" customWidth="1"/>
    <col min="8" max="8" width="13.42578125" style="38" customWidth="1"/>
    <col min="9" max="9" width="11.85546875" style="38" customWidth="1"/>
    <col min="10" max="10" width="12.28515625" style="38" customWidth="1"/>
    <col min="11" max="12" width="11.5703125" style="38" customWidth="1"/>
    <col min="13" max="16384" width="9.140625" style="38"/>
  </cols>
  <sheetData>
    <row r="1" spans="1:11" ht="7.5" customHeight="1">
      <c r="A1" s="126" t="s">
        <v>184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14.1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2.95" customHeight="1">
      <c r="A3" s="63"/>
      <c r="B3" s="63"/>
      <c r="C3" s="63"/>
      <c r="D3" s="62"/>
      <c r="E3" s="61"/>
      <c r="F3" s="39"/>
    </row>
    <row r="4" spans="1:11" ht="11.45" customHeight="1">
      <c r="A4" s="131" t="s">
        <v>0</v>
      </c>
      <c r="B4" s="131" t="s">
        <v>1</v>
      </c>
      <c r="C4" s="131" t="s">
        <v>130</v>
      </c>
      <c r="D4" s="128" t="s">
        <v>171</v>
      </c>
      <c r="E4" s="128" t="s">
        <v>177</v>
      </c>
      <c r="F4" s="130" t="s">
        <v>3</v>
      </c>
      <c r="G4" s="128" t="s">
        <v>167</v>
      </c>
      <c r="H4" s="128" t="s">
        <v>178</v>
      </c>
      <c r="I4" s="130" t="s">
        <v>3</v>
      </c>
      <c r="J4" s="128" t="s">
        <v>179</v>
      </c>
      <c r="K4" s="128" t="s">
        <v>180</v>
      </c>
    </row>
    <row r="5" spans="1:11" ht="140.44999999999999" customHeight="1">
      <c r="A5" s="132"/>
      <c r="B5" s="132"/>
      <c r="C5" s="132"/>
      <c r="D5" s="129"/>
      <c r="E5" s="129"/>
      <c r="F5" s="129"/>
      <c r="G5" s="129"/>
      <c r="H5" s="129"/>
      <c r="I5" s="129"/>
      <c r="J5" s="129"/>
      <c r="K5" s="129"/>
    </row>
    <row r="6" spans="1:11" ht="11.45" customHeight="1" thickBot="1">
      <c r="A6" s="60" t="s">
        <v>4</v>
      </c>
      <c r="B6" s="60" t="s">
        <v>5</v>
      </c>
      <c r="C6" s="60" t="s">
        <v>6</v>
      </c>
      <c r="D6" s="59" t="s">
        <v>7</v>
      </c>
      <c r="E6" s="59" t="s">
        <v>8</v>
      </c>
      <c r="F6" s="59" t="s">
        <v>9</v>
      </c>
      <c r="G6" s="59" t="s">
        <v>10</v>
      </c>
      <c r="H6" s="59" t="s">
        <v>11</v>
      </c>
      <c r="I6" s="59" t="s">
        <v>12</v>
      </c>
      <c r="J6" s="59" t="s">
        <v>13</v>
      </c>
      <c r="K6" s="59" t="s">
        <v>137</v>
      </c>
    </row>
    <row r="7" spans="1:11" ht="30" customHeight="1">
      <c r="A7" s="58" t="s">
        <v>129</v>
      </c>
      <c r="B7" s="57" t="s">
        <v>128</v>
      </c>
      <c r="C7" s="110" t="s">
        <v>16</v>
      </c>
      <c r="D7" s="56">
        <f>SUM(D9,D18,D20,D23,D27,D32,D34,D39)</f>
        <v>25201428.689999998</v>
      </c>
      <c r="E7" s="56">
        <f>SUM(E9,E18,E20,E23,E27,E32,E34,E39)</f>
        <v>17480487.680000003</v>
      </c>
      <c r="F7" s="56">
        <f>E7/D7*100</f>
        <v>69.363082129293389</v>
      </c>
      <c r="G7" s="56">
        <f>SUM(G9,G18,G20,G23,G27,G32,G34,G39)</f>
        <v>27096885.290000003</v>
      </c>
      <c r="H7" s="56">
        <f>SUM(H9,H18,H20,H23,H27,H32,H34,H39)</f>
        <v>17687559.029999997</v>
      </c>
      <c r="I7" s="56">
        <f>H7/G7*100</f>
        <v>65.27524784011807</v>
      </c>
      <c r="J7" s="56">
        <f>E7/H7+100</f>
        <v>100.98829282493708</v>
      </c>
      <c r="K7" s="56">
        <f>J7-100</f>
        <v>0.98829282493707638</v>
      </c>
    </row>
    <row r="8" spans="1:11" ht="14.25" customHeight="1">
      <c r="A8" s="55" t="s">
        <v>17</v>
      </c>
      <c r="B8" s="54"/>
      <c r="C8" s="53"/>
      <c r="D8" s="53"/>
      <c r="E8" s="53"/>
      <c r="F8" s="64"/>
      <c r="G8" s="53"/>
      <c r="H8" s="53"/>
      <c r="I8" s="64"/>
      <c r="J8" s="64"/>
      <c r="K8" s="64"/>
    </row>
    <row r="9" spans="1:11" ht="15" customHeight="1">
      <c r="A9" s="52" t="s">
        <v>127</v>
      </c>
      <c r="B9" s="51" t="s">
        <v>68</v>
      </c>
      <c r="C9" s="50" t="s">
        <v>126</v>
      </c>
      <c r="D9" s="49">
        <f>SUM(D10,D11,D12,D14,D15,D16,D13,D17)</f>
        <v>7341377.1600000001</v>
      </c>
      <c r="E9" s="49">
        <f>SUM(E10,E11,E12,E14,E15,E16,E13,E17)</f>
        <v>5055708.6900000004</v>
      </c>
      <c r="F9" s="49">
        <f t="shared" ref="F9:F35" si="0">E9/D9*100</f>
        <v>68.865944083984374</v>
      </c>
      <c r="G9" s="49">
        <f>SUM(G10:G17)</f>
        <v>4946980.7799999993</v>
      </c>
      <c r="H9" s="49">
        <f>SUM(H10:H17)</f>
        <v>3064777.58</v>
      </c>
      <c r="I9" s="49">
        <f t="shared" ref="I9:I35" si="1">H9/G9*100</f>
        <v>61.952486097995319</v>
      </c>
      <c r="J9" s="49">
        <f t="shared" ref="J9:J35" si="2">E9/H9+100</f>
        <v>101.64961683451104</v>
      </c>
      <c r="K9" s="49">
        <f t="shared" ref="K9:K35" si="3">J9-100</f>
        <v>1.6496168345110362</v>
      </c>
    </row>
    <row r="10" spans="1:11" ht="22.5" customHeight="1">
      <c r="A10" s="48" t="s">
        <v>125</v>
      </c>
      <c r="B10" s="47" t="s">
        <v>68</v>
      </c>
      <c r="C10" s="46" t="s">
        <v>124</v>
      </c>
      <c r="D10" s="45">
        <v>1011192</v>
      </c>
      <c r="E10" s="45">
        <v>719783.01</v>
      </c>
      <c r="F10" s="64">
        <f t="shared" si="0"/>
        <v>71.181636128450393</v>
      </c>
      <c r="G10" s="64">
        <v>972305.48</v>
      </c>
      <c r="H10" s="64">
        <v>650237.41</v>
      </c>
      <c r="I10" s="64">
        <f t="shared" si="1"/>
        <v>66.875835154194547</v>
      </c>
      <c r="J10" s="64">
        <f t="shared" si="2"/>
        <v>101.10695416617141</v>
      </c>
      <c r="K10" s="64">
        <f t="shared" si="3"/>
        <v>1.1069541661714055</v>
      </c>
    </row>
    <row r="11" spans="1:11" ht="33.75" customHeight="1">
      <c r="A11" s="48" t="s">
        <v>123</v>
      </c>
      <c r="B11" s="47" t="s">
        <v>68</v>
      </c>
      <c r="C11" s="46" t="s">
        <v>122</v>
      </c>
      <c r="D11" s="45">
        <v>0</v>
      </c>
      <c r="E11" s="45">
        <v>0</v>
      </c>
      <c r="F11" s="64"/>
      <c r="G11" s="64">
        <v>0</v>
      </c>
      <c r="H11" s="64">
        <v>0</v>
      </c>
      <c r="I11" s="64">
        <v>0</v>
      </c>
      <c r="J11" s="64"/>
      <c r="K11" s="64"/>
    </row>
    <row r="12" spans="1:11" ht="33.75" customHeight="1">
      <c r="A12" s="48" t="s">
        <v>121</v>
      </c>
      <c r="B12" s="47" t="s">
        <v>68</v>
      </c>
      <c r="C12" s="46" t="s">
        <v>120</v>
      </c>
      <c r="D12" s="45">
        <v>3842167.26</v>
      </c>
      <c r="E12" s="45">
        <v>2258520.9500000002</v>
      </c>
      <c r="F12" s="64">
        <f t="shared" si="0"/>
        <v>58.782473462646713</v>
      </c>
      <c r="G12" s="64">
        <v>3217102.8</v>
      </c>
      <c r="H12" s="64">
        <v>2080570.51</v>
      </c>
      <c r="I12" s="64">
        <f t="shared" si="1"/>
        <v>64.672179888065756</v>
      </c>
      <c r="J12" s="64">
        <f t="shared" si="2"/>
        <v>101.08552963677256</v>
      </c>
      <c r="K12" s="64">
        <f t="shared" si="3"/>
        <v>1.0855296367725629</v>
      </c>
    </row>
    <row r="13" spans="1:11" ht="14.25" customHeight="1">
      <c r="A13" s="48" t="s">
        <v>131</v>
      </c>
      <c r="B13" s="47" t="s">
        <v>68</v>
      </c>
      <c r="C13" s="46" t="s">
        <v>132</v>
      </c>
      <c r="D13" s="45">
        <v>0</v>
      </c>
      <c r="E13" s="45">
        <v>0</v>
      </c>
      <c r="F13" s="64" t="e">
        <f t="shared" si="0"/>
        <v>#DIV/0!</v>
      </c>
      <c r="G13" s="64">
        <v>0</v>
      </c>
      <c r="H13" s="64">
        <v>0</v>
      </c>
      <c r="I13" s="64"/>
      <c r="J13" s="64" t="e">
        <f t="shared" si="2"/>
        <v>#DIV/0!</v>
      </c>
      <c r="K13" s="64"/>
    </row>
    <row r="14" spans="1:11" ht="33.75" customHeight="1">
      <c r="A14" s="48" t="s">
        <v>119</v>
      </c>
      <c r="B14" s="47" t="s">
        <v>68</v>
      </c>
      <c r="C14" s="46" t="s">
        <v>118</v>
      </c>
      <c r="D14" s="45">
        <v>78498</v>
      </c>
      <c r="E14" s="45">
        <v>62639.66</v>
      </c>
      <c r="F14" s="64">
        <v>0</v>
      </c>
      <c r="G14" s="64">
        <v>0</v>
      </c>
      <c r="H14" s="64">
        <v>0</v>
      </c>
      <c r="I14" s="64"/>
      <c r="J14" s="64"/>
      <c r="K14" s="64"/>
    </row>
    <row r="15" spans="1:11" ht="15" customHeight="1">
      <c r="A15" s="48" t="s">
        <v>117</v>
      </c>
      <c r="B15" s="47" t="s">
        <v>68</v>
      </c>
      <c r="C15" s="46" t="s">
        <v>116</v>
      </c>
      <c r="D15" s="45">
        <v>5000</v>
      </c>
      <c r="E15" s="45">
        <v>0</v>
      </c>
      <c r="F15" s="64">
        <f t="shared" si="0"/>
        <v>0</v>
      </c>
      <c r="G15" s="64">
        <v>5000</v>
      </c>
      <c r="H15" s="64">
        <v>0</v>
      </c>
      <c r="I15" s="64"/>
      <c r="J15" s="64"/>
      <c r="K15" s="64"/>
    </row>
    <row r="16" spans="1:11" ht="15" customHeight="1">
      <c r="A16" s="48" t="s">
        <v>115</v>
      </c>
      <c r="B16" s="47" t="s">
        <v>68</v>
      </c>
      <c r="C16" s="46" t="s">
        <v>114</v>
      </c>
      <c r="D16" s="45">
        <v>2404519.9</v>
      </c>
      <c r="E16" s="45">
        <v>2014765.07</v>
      </c>
      <c r="F16" s="64">
        <f t="shared" si="0"/>
        <v>83.790742176847871</v>
      </c>
      <c r="G16" s="64">
        <v>752572.5</v>
      </c>
      <c r="H16" s="64">
        <v>333969.65999999997</v>
      </c>
      <c r="I16" s="64">
        <f t="shared" si="1"/>
        <v>44.377074634005361</v>
      </c>
      <c r="J16" s="64">
        <f t="shared" si="2"/>
        <v>106.03277875601034</v>
      </c>
      <c r="K16" s="64">
        <f t="shared" si="3"/>
        <v>6.0327787560103445</v>
      </c>
    </row>
    <row r="17" spans="1:11" ht="15" customHeight="1">
      <c r="A17" s="48" t="s">
        <v>154</v>
      </c>
      <c r="B17" s="112" t="s">
        <v>68</v>
      </c>
      <c r="C17" s="46" t="s">
        <v>155</v>
      </c>
      <c r="D17" s="45">
        <v>0</v>
      </c>
      <c r="E17" s="45">
        <v>0</v>
      </c>
      <c r="F17" s="64"/>
      <c r="G17" s="64">
        <v>0</v>
      </c>
      <c r="H17" s="64">
        <v>0</v>
      </c>
      <c r="I17" s="64" t="e">
        <f t="shared" si="1"/>
        <v>#DIV/0!</v>
      </c>
      <c r="J17" s="64" t="e">
        <f t="shared" si="2"/>
        <v>#DIV/0!</v>
      </c>
      <c r="K17" s="64" t="e">
        <f t="shared" si="3"/>
        <v>#DIV/0!</v>
      </c>
    </row>
    <row r="18" spans="1:11" ht="15" customHeight="1">
      <c r="A18" s="52" t="s">
        <v>113</v>
      </c>
      <c r="B18" s="51" t="s">
        <v>68</v>
      </c>
      <c r="C18" s="50" t="s">
        <v>112</v>
      </c>
      <c r="D18" s="49">
        <f>D19</f>
        <v>252675</v>
      </c>
      <c r="E18" s="49">
        <f>E19</f>
        <v>163464.46</v>
      </c>
      <c r="F18" s="111">
        <f t="shared" si="0"/>
        <v>64.693562877213807</v>
      </c>
      <c r="G18" s="49">
        <f>G19</f>
        <v>232400</v>
      </c>
      <c r="H18" s="49">
        <f>H19</f>
        <v>166091.51</v>
      </c>
      <c r="I18" s="115">
        <f t="shared" si="1"/>
        <v>71.467947504302927</v>
      </c>
      <c r="J18" s="115">
        <f t="shared" si="2"/>
        <v>100.98418311688539</v>
      </c>
      <c r="K18" s="49">
        <f t="shared" si="3"/>
        <v>0.98418311688539006</v>
      </c>
    </row>
    <row r="19" spans="1:11" ht="15" customHeight="1">
      <c r="A19" s="48" t="s">
        <v>111</v>
      </c>
      <c r="B19" s="47" t="s">
        <v>68</v>
      </c>
      <c r="C19" s="46" t="s">
        <v>110</v>
      </c>
      <c r="D19" s="45">
        <v>252675</v>
      </c>
      <c r="E19" s="45">
        <v>163464.46</v>
      </c>
      <c r="F19" s="64">
        <f t="shared" si="0"/>
        <v>64.693562877213807</v>
      </c>
      <c r="G19" s="64">
        <v>232400</v>
      </c>
      <c r="H19" s="64">
        <v>166091.51</v>
      </c>
      <c r="I19" s="64">
        <f t="shared" si="1"/>
        <v>71.467947504302927</v>
      </c>
      <c r="J19" s="64">
        <f t="shared" si="2"/>
        <v>100.98418311688539</v>
      </c>
      <c r="K19" s="64">
        <f t="shared" si="3"/>
        <v>0.98418311688539006</v>
      </c>
    </row>
    <row r="20" spans="1:11" ht="22.5" customHeight="1">
      <c r="A20" s="52" t="s">
        <v>109</v>
      </c>
      <c r="B20" s="51" t="s">
        <v>68</v>
      </c>
      <c r="C20" s="50" t="s">
        <v>108</v>
      </c>
      <c r="D20" s="49">
        <f>SUM(D21,D22)</f>
        <v>97860</v>
      </c>
      <c r="E20" s="49">
        <f>SUM(E21,E22)</f>
        <v>64475</v>
      </c>
      <c r="F20" s="49">
        <f t="shared" si="0"/>
        <v>65.884937666053546</v>
      </c>
      <c r="G20" s="49">
        <f>SUM(G21,G22)</f>
        <v>97247.41</v>
      </c>
      <c r="H20" s="49">
        <f>SUM(H21,H22)</f>
        <v>67014.41</v>
      </c>
      <c r="I20" s="49">
        <f t="shared" si="1"/>
        <v>68.911254294587394</v>
      </c>
      <c r="J20" s="49">
        <f t="shared" si="2"/>
        <v>100.96210650813758</v>
      </c>
      <c r="K20" s="49">
        <f t="shared" si="3"/>
        <v>0.96210650813758036</v>
      </c>
    </row>
    <row r="21" spans="1:11" ht="22.5" customHeight="1">
      <c r="A21" s="48" t="s">
        <v>107</v>
      </c>
      <c r="B21" s="47" t="s">
        <v>68</v>
      </c>
      <c r="C21" s="46" t="s">
        <v>106</v>
      </c>
      <c r="D21" s="45">
        <v>25200</v>
      </c>
      <c r="E21" s="45">
        <v>12600</v>
      </c>
      <c r="F21" s="64">
        <f t="shared" si="0"/>
        <v>50</v>
      </c>
      <c r="G21" s="64">
        <v>25200</v>
      </c>
      <c r="H21" s="64">
        <v>12600</v>
      </c>
      <c r="I21" s="64">
        <f t="shared" si="1"/>
        <v>50</v>
      </c>
      <c r="J21" s="64">
        <f t="shared" si="2"/>
        <v>101</v>
      </c>
      <c r="K21" s="64">
        <f t="shared" si="3"/>
        <v>1</v>
      </c>
    </row>
    <row r="22" spans="1:11" ht="15" customHeight="1">
      <c r="A22" s="48" t="s">
        <v>105</v>
      </c>
      <c r="B22" s="47" t="s">
        <v>68</v>
      </c>
      <c r="C22" s="46" t="s">
        <v>104</v>
      </c>
      <c r="D22" s="45">
        <v>72660</v>
      </c>
      <c r="E22" s="45">
        <v>51875</v>
      </c>
      <c r="F22" s="64">
        <f t="shared" si="0"/>
        <v>71.394164602257092</v>
      </c>
      <c r="G22" s="64">
        <v>72047.41</v>
      </c>
      <c r="H22" s="64">
        <v>54414.41</v>
      </c>
      <c r="I22" s="64">
        <f t="shared" si="1"/>
        <v>75.525837778207432</v>
      </c>
      <c r="J22" s="64">
        <f t="shared" si="2"/>
        <v>100.95333203098224</v>
      </c>
      <c r="K22" s="64">
        <f t="shared" si="3"/>
        <v>0.95333203098223862</v>
      </c>
    </row>
    <row r="23" spans="1:11" ht="15" customHeight="1">
      <c r="A23" s="52" t="s">
        <v>103</v>
      </c>
      <c r="B23" s="51" t="s">
        <v>68</v>
      </c>
      <c r="C23" s="50" t="s">
        <v>102</v>
      </c>
      <c r="D23" s="49">
        <f>SUM(D24,D25,D26)</f>
        <v>3938066.11</v>
      </c>
      <c r="E23" s="49">
        <f>SUM(E24,E25,E26)</f>
        <v>2709660.48</v>
      </c>
      <c r="F23" s="49">
        <f t="shared" si="0"/>
        <v>68.806881456847862</v>
      </c>
      <c r="G23" s="49">
        <f>SUM(G24,G25,G26)</f>
        <v>5572743.8300000001</v>
      </c>
      <c r="H23" s="49">
        <f>SUM(H24,H25,H26)</f>
        <v>3239884.03</v>
      </c>
      <c r="I23" s="49">
        <f t="shared" si="1"/>
        <v>58.138039874694904</v>
      </c>
      <c r="J23" s="49">
        <f t="shared" si="2"/>
        <v>100.83634489843145</v>
      </c>
      <c r="K23" s="49">
        <f t="shared" si="3"/>
        <v>0.83634489843144877</v>
      </c>
    </row>
    <row r="24" spans="1:11" ht="15" customHeight="1">
      <c r="A24" s="48" t="s">
        <v>101</v>
      </c>
      <c r="B24" s="47" t="s">
        <v>68</v>
      </c>
      <c r="C24" s="46" t="s">
        <v>100</v>
      </c>
      <c r="D24" s="45">
        <v>0</v>
      </c>
      <c r="E24" s="45">
        <v>0</v>
      </c>
      <c r="F24" s="64"/>
      <c r="G24" s="64">
        <v>1100000</v>
      </c>
      <c r="H24" s="64">
        <v>0</v>
      </c>
      <c r="I24" s="64"/>
      <c r="J24" s="64" t="e">
        <f t="shared" si="2"/>
        <v>#DIV/0!</v>
      </c>
      <c r="K24" s="64"/>
    </row>
    <row r="25" spans="1:11" ht="15" customHeight="1">
      <c r="A25" s="48" t="s">
        <v>99</v>
      </c>
      <c r="B25" s="47" t="s">
        <v>68</v>
      </c>
      <c r="C25" s="46" t="s">
        <v>98</v>
      </c>
      <c r="D25" s="45">
        <v>3938066.11</v>
      </c>
      <c r="E25" s="45">
        <v>2709660.48</v>
      </c>
      <c r="F25" s="64">
        <f t="shared" si="0"/>
        <v>68.806881456847862</v>
      </c>
      <c r="G25" s="64">
        <v>4472743.83</v>
      </c>
      <c r="H25" s="64">
        <v>3239884.03</v>
      </c>
      <c r="I25" s="64">
        <f t="shared" si="1"/>
        <v>72.436163418730814</v>
      </c>
      <c r="J25" s="64">
        <f t="shared" si="2"/>
        <v>100.83634489843145</v>
      </c>
      <c r="K25" s="64">
        <f t="shared" si="3"/>
        <v>0.83634489843144877</v>
      </c>
    </row>
    <row r="26" spans="1:11" ht="15" customHeight="1">
      <c r="A26" s="48" t="s">
        <v>97</v>
      </c>
      <c r="B26" s="47" t="s">
        <v>68</v>
      </c>
      <c r="C26" s="46" t="s">
        <v>96</v>
      </c>
      <c r="D26" s="45">
        <v>0</v>
      </c>
      <c r="E26" s="45">
        <v>0</v>
      </c>
      <c r="F26" s="64">
        <v>0</v>
      </c>
      <c r="G26" s="64">
        <v>0</v>
      </c>
      <c r="H26" s="64">
        <v>0</v>
      </c>
      <c r="I26" s="64"/>
      <c r="J26" s="64"/>
      <c r="K26" s="64"/>
    </row>
    <row r="27" spans="1:11" ht="15" customHeight="1">
      <c r="A27" s="52" t="s">
        <v>95</v>
      </c>
      <c r="B27" s="51" t="s">
        <v>68</v>
      </c>
      <c r="C27" s="50" t="s">
        <v>94</v>
      </c>
      <c r="D27" s="49">
        <f>SUM(D28,D29,D30,D31)</f>
        <v>8040419.9199999999</v>
      </c>
      <c r="E27" s="49">
        <f>SUM(E28,E29,E30,E31)</f>
        <v>5616588.7000000002</v>
      </c>
      <c r="F27" s="49">
        <f t="shared" si="0"/>
        <v>69.854419991536957</v>
      </c>
      <c r="G27" s="49">
        <f>SUM(G28,G29,G30,G31)</f>
        <v>10608566.470000001</v>
      </c>
      <c r="H27" s="49">
        <f>SUM(H28,H29,H30,H31)</f>
        <v>7489641.6000000006</v>
      </c>
      <c r="I27" s="49">
        <f t="shared" si="1"/>
        <v>70.599940351790053</v>
      </c>
      <c r="J27" s="49">
        <f t="shared" si="2"/>
        <v>100.74991421485375</v>
      </c>
      <c r="K27" s="49">
        <f t="shared" si="3"/>
        <v>0.74991421485374588</v>
      </c>
    </row>
    <row r="28" spans="1:11" ht="15" customHeight="1">
      <c r="A28" s="48" t="s">
        <v>93</v>
      </c>
      <c r="B28" s="47" t="s">
        <v>68</v>
      </c>
      <c r="C28" s="46" t="s">
        <v>92</v>
      </c>
      <c r="D28" s="45">
        <v>1269029.21</v>
      </c>
      <c r="E28" s="45">
        <v>668998.47</v>
      </c>
      <c r="F28" s="64">
        <f t="shared" si="0"/>
        <v>52.717342101211365</v>
      </c>
      <c r="G28" s="64">
        <v>1164851.1399999999</v>
      </c>
      <c r="H28" s="64">
        <v>372836.28</v>
      </c>
      <c r="I28" s="64"/>
      <c r="J28" s="64">
        <f t="shared" si="2"/>
        <v>101.79434917116971</v>
      </c>
      <c r="K28" s="64">
        <f t="shared" si="3"/>
        <v>1.7943491711697135</v>
      </c>
    </row>
    <row r="29" spans="1:11" ht="15" customHeight="1">
      <c r="A29" s="48" t="s">
        <v>91</v>
      </c>
      <c r="B29" s="47" t="s">
        <v>68</v>
      </c>
      <c r="C29" s="46" t="s">
        <v>90</v>
      </c>
      <c r="D29" s="45">
        <v>1061379.42</v>
      </c>
      <c r="E29" s="45">
        <v>759640.21</v>
      </c>
      <c r="F29" s="64">
        <f t="shared" si="0"/>
        <v>71.571032534246797</v>
      </c>
      <c r="G29" s="64">
        <v>1116107.43</v>
      </c>
      <c r="H29" s="64">
        <v>386496.64</v>
      </c>
      <c r="I29" s="64">
        <f t="shared" si="1"/>
        <v>34.628981907234504</v>
      </c>
      <c r="J29" s="64">
        <f t="shared" si="2"/>
        <v>101.96545100624937</v>
      </c>
      <c r="K29" s="64">
        <f t="shared" si="3"/>
        <v>1.9654510062493671</v>
      </c>
    </row>
    <row r="30" spans="1:11" ht="15" customHeight="1">
      <c r="A30" s="48" t="s">
        <v>89</v>
      </c>
      <c r="B30" s="47" t="s">
        <v>68</v>
      </c>
      <c r="C30" s="46" t="s">
        <v>88</v>
      </c>
      <c r="D30" s="45">
        <v>4932726.29</v>
      </c>
      <c r="E30" s="45">
        <v>3679335.87</v>
      </c>
      <c r="F30" s="64">
        <f t="shared" si="0"/>
        <v>74.590310787343526</v>
      </c>
      <c r="G30" s="64">
        <v>7594730.9000000004</v>
      </c>
      <c r="H30" s="64">
        <v>6213150.1900000004</v>
      </c>
      <c r="I30" s="64">
        <f t="shared" si="1"/>
        <v>81.808694367301413</v>
      </c>
      <c r="J30" s="64">
        <f t="shared" si="2"/>
        <v>100.59218524540448</v>
      </c>
      <c r="K30" s="64">
        <f t="shared" si="3"/>
        <v>0.59218524540447959</v>
      </c>
    </row>
    <row r="31" spans="1:11" ht="23.25" customHeight="1">
      <c r="A31" s="113" t="s">
        <v>156</v>
      </c>
      <c r="B31" s="112" t="s">
        <v>68</v>
      </c>
      <c r="C31" s="114" t="s">
        <v>157</v>
      </c>
      <c r="D31" s="45">
        <v>777285</v>
      </c>
      <c r="E31" s="45">
        <v>508614.15</v>
      </c>
      <c r="F31" s="64">
        <f t="shared" si="0"/>
        <v>65.434705416932019</v>
      </c>
      <c r="G31" s="64">
        <v>732877</v>
      </c>
      <c r="H31" s="64">
        <v>517158.49</v>
      </c>
      <c r="I31" s="64"/>
      <c r="J31" s="64">
        <f t="shared" si="2"/>
        <v>100.98347829501938</v>
      </c>
      <c r="K31" s="64">
        <f t="shared" si="3"/>
        <v>0.98347829501938122</v>
      </c>
    </row>
    <row r="32" spans="1:11" ht="15" customHeight="1">
      <c r="A32" s="52" t="s">
        <v>87</v>
      </c>
      <c r="B32" s="51" t="s">
        <v>68</v>
      </c>
      <c r="C32" s="50" t="s">
        <v>86</v>
      </c>
      <c r="D32" s="49">
        <f>SUM(D33)</f>
        <v>5319950.5</v>
      </c>
      <c r="E32" s="49">
        <f>SUM(E33)</f>
        <v>3717148.55</v>
      </c>
      <c r="F32" s="49">
        <f t="shared" si="0"/>
        <v>69.871863469406335</v>
      </c>
      <c r="G32" s="49">
        <f>SUM(G33)</f>
        <v>5432946.7999999998</v>
      </c>
      <c r="H32" s="49">
        <f>SUM(H33)</f>
        <v>3509364.41</v>
      </c>
      <c r="I32" s="49">
        <f t="shared" si="1"/>
        <v>64.594124315739663</v>
      </c>
      <c r="J32" s="49">
        <f t="shared" si="2"/>
        <v>101.05920848214221</v>
      </c>
      <c r="K32" s="49">
        <f t="shared" si="3"/>
        <v>1.0592084821422105</v>
      </c>
    </row>
    <row r="33" spans="1:11" ht="15" customHeight="1">
      <c r="A33" s="48" t="s">
        <v>85</v>
      </c>
      <c r="B33" s="47" t="s">
        <v>68</v>
      </c>
      <c r="C33" s="46" t="s">
        <v>84</v>
      </c>
      <c r="D33" s="45">
        <v>5319950.5</v>
      </c>
      <c r="E33" s="45">
        <v>3717148.55</v>
      </c>
      <c r="F33" s="64">
        <f t="shared" si="0"/>
        <v>69.871863469406335</v>
      </c>
      <c r="G33" s="64">
        <v>5432946.7999999998</v>
      </c>
      <c r="H33" s="64">
        <v>3509364.41</v>
      </c>
      <c r="I33" s="64">
        <f t="shared" si="1"/>
        <v>64.594124315739663</v>
      </c>
      <c r="J33" s="64">
        <f t="shared" si="2"/>
        <v>101.05920848214221</v>
      </c>
      <c r="K33" s="64">
        <f t="shared" si="3"/>
        <v>1.0592084821422105</v>
      </c>
    </row>
    <row r="34" spans="1:11" ht="15" customHeight="1">
      <c r="A34" s="52" t="s">
        <v>83</v>
      </c>
      <c r="B34" s="51" t="s">
        <v>68</v>
      </c>
      <c r="C34" s="50" t="s">
        <v>82</v>
      </c>
      <c r="D34" s="49">
        <f>SUM(D35,D36,D37,D38)</f>
        <v>211080</v>
      </c>
      <c r="E34" s="49">
        <f>SUM(E35,E36,E37,E38)</f>
        <v>153441.79999999999</v>
      </c>
      <c r="F34" s="49">
        <f t="shared" si="0"/>
        <v>72.693670646200488</v>
      </c>
      <c r="G34" s="49">
        <f>SUM(G35,G36,G37,G38)</f>
        <v>206000</v>
      </c>
      <c r="H34" s="49">
        <f>SUM(H35,H36,H37,H38)</f>
        <v>150785.49</v>
      </c>
      <c r="I34" s="49">
        <f t="shared" si="1"/>
        <v>73.196839805825249</v>
      </c>
      <c r="J34" s="49">
        <f t="shared" si="2"/>
        <v>101.0176164828592</v>
      </c>
      <c r="K34" s="49">
        <f t="shared" si="3"/>
        <v>1.0176164828591965</v>
      </c>
    </row>
    <row r="35" spans="1:11" ht="15" customHeight="1">
      <c r="A35" s="48" t="s">
        <v>81</v>
      </c>
      <c r="B35" s="47" t="s">
        <v>68</v>
      </c>
      <c r="C35" s="46" t="s">
        <v>80</v>
      </c>
      <c r="D35" s="45">
        <v>211080</v>
      </c>
      <c r="E35" s="45">
        <v>153441.79999999999</v>
      </c>
      <c r="F35" s="64">
        <f t="shared" si="0"/>
        <v>72.693670646200488</v>
      </c>
      <c r="G35" s="64">
        <v>206000</v>
      </c>
      <c r="H35" s="64">
        <v>150785.49</v>
      </c>
      <c r="I35" s="64">
        <f t="shared" si="1"/>
        <v>73.196839805825249</v>
      </c>
      <c r="J35" s="64">
        <f t="shared" si="2"/>
        <v>101.0176164828592</v>
      </c>
      <c r="K35" s="64">
        <f t="shared" si="3"/>
        <v>1.0176164828591965</v>
      </c>
    </row>
    <row r="36" spans="1:11" ht="15" customHeight="1">
      <c r="A36" s="48" t="s">
        <v>79</v>
      </c>
      <c r="B36" s="47" t="s">
        <v>68</v>
      </c>
      <c r="C36" s="46" t="s">
        <v>78</v>
      </c>
      <c r="D36" s="45">
        <v>0</v>
      </c>
      <c r="E36" s="45">
        <v>0</v>
      </c>
      <c r="F36" s="64"/>
      <c r="G36" s="64">
        <v>0</v>
      </c>
      <c r="H36" s="64">
        <v>0</v>
      </c>
      <c r="I36" s="64">
        <v>0</v>
      </c>
      <c r="J36" s="64"/>
      <c r="K36" s="64"/>
    </row>
    <row r="37" spans="1:11" ht="15" customHeight="1">
      <c r="A37" s="48" t="s">
        <v>77</v>
      </c>
      <c r="B37" s="47" t="s">
        <v>68</v>
      </c>
      <c r="C37" s="46" t="s">
        <v>76</v>
      </c>
      <c r="D37" s="45">
        <v>0</v>
      </c>
      <c r="E37" s="45">
        <v>0</v>
      </c>
      <c r="F37" s="64"/>
      <c r="G37" s="64">
        <v>0</v>
      </c>
      <c r="H37" s="64">
        <v>0</v>
      </c>
      <c r="I37" s="64"/>
      <c r="J37" s="64"/>
      <c r="K37" s="64"/>
    </row>
    <row r="38" spans="1:11" ht="15" customHeight="1">
      <c r="A38" s="48" t="s">
        <v>75</v>
      </c>
      <c r="B38" s="47" t="s">
        <v>68</v>
      </c>
      <c r="C38" s="46" t="s">
        <v>74</v>
      </c>
      <c r="D38" s="45">
        <v>0</v>
      </c>
      <c r="E38" s="45">
        <v>0</v>
      </c>
      <c r="F38" s="64"/>
      <c r="G38" s="64">
        <v>0</v>
      </c>
      <c r="H38" s="64">
        <v>0</v>
      </c>
      <c r="I38" s="64">
        <v>0</v>
      </c>
      <c r="J38" s="64"/>
      <c r="K38" s="64"/>
    </row>
    <row r="39" spans="1:11" ht="15" customHeight="1">
      <c r="A39" s="52" t="s">
        <v>73</v>
      </c>
      <c r="B39" s="51" t="s">
        <v>68</v>
      </c>
      <c r="C39" s="50" t="s">
        <v>72</v>
      </c>
      <c r="D39" s="49">
        <f>SUM(D40,D41)</f>
        <v>0</v>
      </c>
      <c r="E39" s="49">
        <f>SUM(E40,E41)</f>
        <v>0</v>
      </c>
      <c r="F39" s="49">
        <f>SUM(F40,F41)</f>
        <v>0</v>
      </c>
      <c r="G39" s="49">
        <f>SUM(G40,G41)</f>
        <v>0</v>
      </c>
      <c r="H39" s="49">
        <f>SUM(H40,H41)</f>
        <v>0</v>
      </c>
      <c r="I39" s="49"/>
      <c r="J39" s="49"/>
      <c r="K39" s="49"/>
    </row>
    <row r="40" spans="1:11" ht="15" customHeight="1">
      <c r="A40" s="48" t="s">
        <v>71</v>
      </c>
      <c r="B40" s="47" t="s">
        <v>68</v>
      </c>
      <c r="C40" s="46" t="s">
        <v>70</v>
      </c>
      <c r="D40" s="45">
        <v>0</v>
      </c>
      <c r="E40" s="45">
        <v>0</v>
      </c>
      <c r="F40" s="64"/>
      <c r="G40" s="64">
        <v>0</v>
      </c>
      <c r="H40" s="64">
        <v>0</v>
      </c>
      <c r="I40" s="64">
        <v>0</v>
      </c>
      <c r="J40" s="64"/>
      <c r="K40" s="64"/>
    </row>
    <row r="41" spans="1:11" ht="15" customHeight="1" thickBot="1">
      <c r="A41" s="48" t="s">
        <v>69</v>
      </c>
      <c r="B41" s="47" t="s">
        <v>68</v>
      </c>
      <c r="C41" s="46" t="s">
        <v>67</v>
      </c>
      <c r="D41" s="45">
        <v>0</v>
      </c>
      <c r="E41" s="45">
        <v>0</v>
      </c>
      <c r="F41" s="64"/>
      <c r="G41" s="64" t="s">
        <v>32</v>
      </c>
      <c r="H41" s="64" t="s">
        <v>32</v>
      </c>
      <c r="I41" s="64"/>
      <c r="J41" s="64"/>
      <c r="K41" s="64"/>
    </row>
    <row r="42" spans="1:11" ht="12.95" customHeight="1" thickBot="1">
      <c r="A42" s="44"/>
      <c r="B42" s="43"/>
      <c r="C42" s="43"/>
      <c r="D42" s="43"/>
      <c r="E42" s="43"/>
      <c r="F42" s="64"/>
      <c r="G42" s="69"/>
      <c r="H42" s="69"/>
      <c r="I42" s="64"/>
      <c r="J42" s="64"/>
      <c r="K42" s="64"/>
    </row>
    <row r="43" spans="1:11" ht="54.75" customHeight="1" thickBot="1">
      <c r="A43" s="65" t="s">
        <v>66</v>
      </c>
      <c r="B43" s="66">
        <v>450</v>
      </c>
      <c r="C43" s="67" t="s">
        <v>16</v>
      </c>
      <c r="D43" s="68">
        <v>-2880453.73</v>
      </c>
      <c r="E43" s="68">
        <v>142519.38</v>
      </c>
      <c r="F43" s="49"/>
      <c r="G43" s="68">
        <v>-1776094.59</v>
      </c>
      <c r="H43" s="68">
        <v>535253.93999999994</v>
      </c>
      <c r="I43" s="49"/>
      <c r="J43" s="49"/>
      <c r="K43" s="49"/>
    </row>
    <row r="44" spans="1:11" ht="12.95" customHeight="1">
      <c r="A44" s="39"/>
      <c r="B44" s="42"/>
      <c r="C44" s="42"/>
      <c r="D44" s="42"/>
      <c r="E44" s="42"/>
      <c r="F44" s="39"/>
    </row>
    <row r="45" spans="1:11" hidden="1">
      <c r="A45" s="41"/>
      <c r="B45" s="41"/>
      <c r="C45" s="41"/>
      <c r="D45" s="40"/>
      <c r="E45" s="40"/>
      <c r="F45" s="39" t="s">
        <v>65</v>
      </c>
    </row>
  </sheetData>
  <mergeCells count="12">
    <mergeCell ref="A1:K2"/>
    <mergeCell ref="G4:G5"/>
    <mergeCell ref="H4:H5"/>
    <mergeCell ref="I4:I5"/>
    <mergeCell ref="J4:J5"/>
    <mergeCell ref="K4:K5"/>
    <mergeCell ref="F4:F5"/>
    <mergeCell ref="A4:A5"/>
    <mergeCell ref="B4:B5"/>
    <mergeCell ref="C4:C5"/>
    <mergeCell ref="D4:D5"/>
    <mergeCell ref="E4:E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sqref="A1:H1"/>
    </sheetView>
  </sheetViews>
  <sheetFormatPr defaultRowHeight="12.75"/>
  <cols>
    <col min="1" max="1" width="70" style="70" customWidth="1"/>
    <col min="2" max="2" width="14.7109375" style="70" hidden="1" customWidth="1"/>
    <col min="3" max="3" width="19.85546875" style="70" customWidth="1"/>
    <col min="4" max="4" width="18.85546875" style="70" customWidth="1"/>
    <col min="5" max="5" width="14" style="70" customWidth="1"/>
    <col min="6" max="6" width="17.85546875" style="70" customWidth="1"/>
    <col min="7" max="7" width="16.7109375" style="70" customWidth="1"/>
    <col min="8" max="8" width="16.140625" style="70" customWidth="1"/>
    <col min="9" max="252" width="9.140625" style="70"/>
    <col min="253" max="253" width="70" style="70" customWidth="1"/>
    <col min="254" max="254" width="0" style="70" hidden="1" customWidth="1"/>
    <col min="255" max="255" width="19.85546875" style="70" customWidth="1"/>
    <col min="256" max="256" width="18.85546875" style="70" customWidth="1"/>
    <col min="257" max="257" width="14" style="70" customWidth="1"/>
    <col min="258" max="258" width="22.85546875" style="70" customWidth="1"/>
    <col min="259" max="259" width="21.28515625" style="70" customWidth="1"/>
    <col min="260" max="260" width="16.140625" style="70" customWidth="1"/>
    <col min="261" max="508" width="9.140625" style="70"/>
    <col min="509" max="509" width="70" style="70" customWidth="1"/>
    <col min="510" max="510" width="0" style="70" hidden="1" customWidth="1"/>
    <col min="511" max="511" width="19.85546875" style="70" customWidth="1"/>
    <col min="512" max="512" width="18.85546875" style="70" customWidth="1"/>
    <col min="513" max="513" width="14" style="70" customWidth="1"/>
    <col min="514" max="514" width="22.85546875" style="70" customWidth="1"/>
    <col min="515" max="515" width="21.28515625" style="70" customWidth="1"/>
    <col min="516" max="516" width="16.140625" style="70" customWidth="1"/>
    <col min="517" max="764" width="9.140625" style="70"/>
    <col min="765" max="765" width="70" style="70" customWidth="1"/>
    <col min="766" max="766" width="0" style="70" hidden="1" customWidth="1"/>
    <col min="767" max="767" width="19.85546875" style="70" customWidth="1"/>
    <col min="768" max="768" width="18.85546875" style="70" customWidth="1"/>
    <col min="769" max="769" width="14" style="70" customWidth="1"/>
    <col min="770" max="770" width="22.85546875" style="70" customWidth="1"/>
    <col min="771" max="771" width="21.28515625" style="70" customWidth="1"/>
    <col min="772" max="772" width="16.140625" style="70" customWidth="1"/>
    <col min="773" max="1020" width="9.140625" style="70"/>
    <col min="1021" max="1021" width="70" style="70" customWidth="1"/>
    <col min="1022" max="1022" width="0" style="70" hidden="1" customWidth="1"/>
    <col min="1023" max="1023" width="19.85546875" style="70" customWidth="1"/>
    <col min="1024" max="1024" width="18.85546875" style="70" customWidth="1"/>
    <col min="1025" max="1025" width="14" style="70" customWidth="1"/>
    <col min="1026" max="1026" width="22.85546875" style="70" customWidth="1"/>
    <col min="1027" max="1027" width="21.28515625" style="70" customWidth="1"/>
    <col min="1028" max="1028" width="16.140625" style="70" customWidth="1"/>
    <col min="1029" max="1276" width="9.140625" style="70"/>
    <col min="1277" max="1277" width="70" style="70" customWidth="1"/>
    <col min="1278" max="1278" width="0" style="70" hidden="1" customWidth="1"/>
    <col min="1279" max="1279" width="19.85546875" style="70" customWidth="1"/>
    <col min="1280" max="1280" width="18.85546875" style="70" customWidth="1"/>
    <col min="1281" max="1281" width="14" style="70" customWidth="1"/>
    <col min="1282" max="1282" width="22.85546875" style="70" customWidth="1"/>
    <col min="1283" max="1283" width="21.28515625" style="70" customWidth="1"/>
    <col min="1284" max="1284" width="16.140625" style="70" customWidth="1"/>
    <col min="1285" max="1532" width="9.140625" style="70"/>
    <col min="1533" max="1533" width="70" style="70" customWidth="1"/>
    <col min="1534" max="1534" width="0" style="70" hidden="1" customWidth="1"/>
    <col min="1535" max="1535" width="19.85546875" style="70" customWidth="1"/>
    <col min="1536" max="1536" width="18.85546875" style="70" customWidth="1"/>
    <col min="1537" max="1537" width="14" style="70" customWidth="1"/>
    <col min="1538" max="1538" width="22.85546875" style="70" customWidth="1"/>
    <col min="1539" max="1539" width="21.28515625" style="70" customWidth="1"/>
    <col min="1540" max="1540" width="16.140625" style="70" customWidth="1"/>
    <col min="1541" max="1788" width="9.140625" style="70"/>
    <col min="1789" max="1789" width="70" style="70" customWidth="1"/>
    <col min="1790" max="1790" width="0" style="70" hidden="1" customWidth="1"/>
    <col min="1791" max="1791" width="19.85546875" style="70" customWidth="1"/>
    <col min="1792" max="1792" width="18.85546875" style="70" customWidth="1"/>
    <col min="1793" max="1793" width="14" style="70" customWidth="1"/>
    <col min="1794" max="1794" width="22.85546875" style="70" customWidth="1"/>
    <col min="1795" max="1795" width="21.28515625" style="70" customWidth="1"/>
    <col min="1796" max="1796" width="16.140625" style="70" customWidth="1"/>
    <col min="1797" max="2044" width="9.140625" style="70"/>
    <col min="2045" max="2045" width="70" style="70" customWidth="1"/>
    <col min="2046" max="2046" width="0" style="70" hidden="1" customWidth="1"/>
    <col min="2047" max="2047" width="19.85546875" style="70" customWidth="1"/>
    <col min="2048" max="2048" width="18.85546875" style="70" customWidth="1"/>
    <col min="2049" max="2049" width="14" style="70" customWidth="1"/>
    <col min="2050" max="2050" width="22.85546875" style="70" customWidth="1"/>
    <col min="2051" max="2051" width="21.28515625" style="70" customWidth="1"/>
    <col min="2052" max="2052" width="16.140625" style="70" customWidth="1"/>
    <col min="2053" max="2300" width="9.140625" style="70"/>
    <col min="2301" max="2301" width="70" style="70" customWidth="1"/>
    <col min="2302" max="2302" width="0" style="70" hidden="1" customWidth="1"/>
    <col min="2303" max="2303" width="19.85546875" style="70" customWidth="1"/>
    <col min="2304" max="2304" width="18.85546875" style="70" customWidth="1"/>
    <col min="2305" max="2305" width="14" style="70" customWidth="1"/>
    <col min="2306" max="2306" width="22.85546875" style="70" customWidth="1"/>
    <col min="2307" max="2307" width="21.28515625" style="70" customWidth="1"/>
    <col min="2308" max="2308" width="16.140625" style="70" customWidth="1"/>
    <col min="2309" max="2556" width="9.140625" style="70"/>
    <col min="2557" max="2557" width="70" style="70" customWidth="1"/>
    <col min="2558" max="2558" width="0" style="70" hidden="1" customWidth="1"/>
    <col min="2559" max="2559" width="19.85546875" style="70" customWidth="1"/>
    <col min="2560" max="2560" width="18.85546875" style="70" customWidth="1"/>
    <col min="2561" max="2561" width="14" style="70" customWidth="1"/>
    <col min="2562" max="2562" width="22.85546875" style="70" customWidth="1"/>
    <col min="2563" max="2563" width="21.28515625" style="70" customWidth="1"/>
    <col min="2564" max="2564" width="16.140625" style="70" customWidth="1"/>
    <col min="2565" max="2812" width="9.140625" style="70"/>
    <col min="2813" max="2813" width="70" style="70" customWidth="1"/>
    <col min="2814" max="2814" width="0" style="70" hidden="1" customWidth="1"/>
    <col min="2815" max="2815" width="19.85546875" style="70" customWidth="1"/>
    <col min="2816" max="2816" width="18.85546875" style="70" customWidth="1"/>
    <col min="2817" max="2817" width="14" style="70" customWidth="1"/>
    <col min="2818" max="2818" width="22.85546875" style="70" customWidth="1"/>
    <col min="2819" max="2819" width="21.28515625" style="70" customWidth="1"/>
    <col min="2820" max="2820" width="16.140625" style="70" customWidth="1"/>
    <col min="2821" max="3068" width="9.140625" style="70"/>
    <col min="3069" max="3069" width="70" style="70" customWidth="1"/>
    <col min="3070" max="3070" width="0" style="70" hidden="1" customWidth="1"/>
    <col min="3071" max="3071" width="19.85546875" style="70" customWidth="1"/>
    <col min="3072" max="3072" width="18.85546875" style="70" customWidth="1"/>
    <col min="3073" max="3073" width="14" style="70" customWidth="1"/>
    <col min="3074" max="3074" width="22.85546875" style="70" customWidth="1"/>
    <col min="3075" max="3075" width="21.28515625" style="70" customWidth="1"/>
    <col min="3076" max="3076" width="16.140625" style="70" customWidth="1"/>
    <col min="3077" max="3324" width="9.140625" style="70"/>
    <col min="3325" max="3325" width="70" style="70" customWidth="1"/>
    <col min="3326" max="3326" width="0" style="70" hidden="1" customWidth="1"/>
    <col min="3327" max="3327" width="19.85546875" style="70" customWidth="1"/>
    <col min="3328" max="3328" width="18.85546875" style="70" customWidth="1"/>
    <col min="3329" max="3329" width="14" style="70" customWidth="1"/>
    <col min="3330" max="3330" width="22.85546875" style="70" customWidth="1"/>
    <col min="3331" max="3331" width="21.28515625" style="70" customWidth="1"/>
    <col min="3332" max="3332" width="16.140625" style="70" customWidth="1"/>
    <col min="3333" max="3580" width="9.140625" style="70"/>
    <col min="3581" max="3581" width="70" style="70" customWidth="1"/>
    <col min="3582" max="3582" width="0" style="70" hidden="1" customWidth="1"/>
    <col min="3583" max="3583" width="19.85546875" style="70" customWidth="1"/>
    <col min="3584" max="3584" width="18.85546875" style="70" customWidth="1"/>
    <col min="3585" max="3585" width="14" style="70" customWidth="1"/>
    <col min="3586" max="3586" width="22.85546875" style="70" customWidth="1"/>
    <col min="3587" max="3587" width="21.28515625" style="70" customWidth="1"/>
    <col min="3588" max="3588" width="16.140625" style="70" customWidth="1"/>
    <col min="3589" max="3836" width="9.140625" style="70"/>
    <col min="3837" max="3837" width="70" style="70" customWidth="1"/>
    <col min="3838" max="3838" width="0" style="70" hidden="1" customWidth="1"/>
    <col min="3839" max="3839" width="19.85546875" style="70" customWidth="1"/>
    <col min="3840" max="3840" width="18.85546875" style="70" customWidth="1"/>
    <col min="3841" max="3841" width="14" style="70" customWidth="1"/>
    <col min="3842" max="3842" width="22.85546875" style="70" customWidth="1"/>
    <col min="3843" max="3843" width="21.28515625" style="70" customWidth="1"/>
    <col min="3844" max="3844" width="16.140625" style="70" customWidth="1"/>
    <col min="3845" max="4092" width="9.140625" style="70"/>
    <col min="4093" max="4093" width="70" style="70" customWidth="1"/>
    <col min="4094" max="4094" width="0" style="70" hidden="1" customWidth="1"/>
    <col min="4095" max="4095" width="19.85546875" style="70" customWidth="1"/>
    <col min="4096" max="4096" width="18.85546875" style="70" customWidth="1"/>
    <col min="4097" max="4097" width="14" style="70" customWidth="1"/>
    <col min="4098" max="4098" width="22.85546875" style="70" customWidth="1"/>
    <col min="4099" max="4099" width="21.28515625" style="70" customWidth="1"/>
    <col min="4100" max="4100" width="16.140625" style="70" customWidth="1"/>
    <col min="4101" max="4348" width="9.140625" style="70"/>
    <col min="4349" max="4349" width="70" style="70" customWidth="1"/>
    <col min="4350" max="4350" width="0" style="70" hidden="1" customWidth="1"/>
    <col min="4351" max="4351" width="19.85546875" style="70" customWidth="1"/>
    <col min="4352" max="4352" width="18.85546875" style="70" customWidth="1"/>
    <col min="4353" max="4353" width="14" style="70" customWidth="1"/>
    <col min="4354" max="4354" width="22.85546875" style="70" customWidth="1"/>
    <col min="4355" max="4355" width="21.28515625" style="70" customWidth="1"/>
    <col min="4356" max="4356" width="16.140625" style="70" customWidth="1"/>
    <col min="4357" max="4604" width="9.140625" style="70"/>
    <col min="4605" max="4605" width="70" style="70" customWidth="1"/>
    <col min="4606" max="4606" width="0" style="70" hidden="1" customWidth="1"/>
    <col min="4607" max="4607" width="19.85546875" style="70" customWidth="1"/>
    <col min="4608" max="4608" width="18.85546875" style="70" customWidth="1"/>
    <col min="4609" max="4609" width="14" style="70" customWidth="1"/>
    <col min="4610" max="4610" width="22.85546875" style="70" customWidth="1"/>
    <col min="4611" max="4611" width="21.28515625" style="70" customWidth="1"/>
    <col min="4612" max="4612" width="16.140625" style="70" customWidth="1"/>
    <col min="4613" max="4860" width="9.140625" style="70"/>
    <col min="4861" max="4861" width="70" style="70" customWidth="1"/>
    <col min="4862" max="4862" width="0" style="70" hidden="1" customWidth="1"/>
    <col min="4863" max="4863" width="19.85546875" style="70" customWidth="1"/>
    <col min="4864" max="4864" width="18.85546875" style="70" customWidth="1"/>
    <col min="4865" max="4865" width="14" style="70" customWidth="1"/>
    <col min="4866" max="4866" width="22.85546875" style="70" customWidth="1"/>
    <col min="4867" max="4867" width="21.28515625" style="70" customWidth="1"/>
    <col min="4868" max="4868" width="16.140625" style="70" customWidth="1"/>
    <col min="4869" max="5116" width="9.140625" style="70"/>
    <col min="5117" max="5117" width="70" style="70" customWidth="1"/>
    <col min="5118" max="5118" width="0" style="70" hidden="1" customWidth="1"/>
    <col min="5119" max="5119" width="19.85546875" style="70" customWidth="1"/>
    <col min="5120" max="5120" width="18.85546875" style="70" customWidth="1"/>
    <col min="5121" max="5121" width="14" style="70" customWidth="1"/>
    <col min="5122" max="5122" width="22.85546875" style="70" customWidth="1"/>
    <col min="5123" max="5123" width="21.28515625" style="70" customWidth="1"/>
    <col min="5124" max="5124" width="16.140625" style="70" customWidth="1"/>
    <col min="5125" max="5372" width="9.140625" style="70"/>
    <col min="5373" max="5373" width="70" style="70" customWidth="1"/>
    <col min="5374" max="5374" width="0" style="70" hidden="1" customWidth="1"/>
    <col min="5375" max="5375" width="19.85546875" style="70" customWidth="1"/>
    <col min="5376" max="5376" width="18.85546875" style="70" customWidth="1"/>
    <col min="5377" max="5377" width="14" style="70" customWidth="1"/>
    <col min="5378" max="5378" width="22.85546875" style="70" customWidth="1"/>
    <col min="5379" max="5379" width="21.28515625" style="70" customWidth="1"/>
    <col min="5380" max="5380" width="16.140625" style="70" customWidth="1"/>
    <col min="5381" max="5628" width="9.140625" style="70"/>
    <col min="5629" max="5629" width="70" style="70" customWidth="1"/>
    <col min="5630" max="5630" width="0" style="70" hidden="1" customWidth="1"/>
    <col min="5631" max="5631" width="19.85546875" style="70" customWidth="1"/>
    <col min="5632" max="5632" width="18.85546875" style="70" customWidth="1"/>
    <col min="5633" max="5633" width="14" style="70" customWidth="1"/>
    <col min="5634" max="5634" width="22.85546875" style="70" customWidth="1"/>
    <col min="5635" max="5635" width="21.28515625" style="70" customWidth="1"/>
    <col min="5636" max="5636" width="16.140625" style="70" customWidth="1"/>
    <col min="5637" max="5884" width="9.140625" style="70"/>
    <col min="5885" max="5885" width="70" style="70" customWidth="1"/>
    <col min="5886" max="5886" width="0" style="70" hidden="1" customWidth="1"/>
    <col min="5887" max="5887" width="19.85546875" style="70" customWidth="1"/>
    <col min="5888" max="5888" width="18.85546875" style="70" customWidth="1"/>
    <col min="5889" max="5889" width="14" style="70" customWidth="1"/>
    <col min="5890" max="5890" width="22.85546875" style="70" customWidth="1"/>
    <col min="5891" max="5891" width="21.28515625" style="70" customWidth="1"/>
    <col min="5892" max="5892" width="16.140625" style="70" customWidth="1"/>
    <col min="5893" max="6140" width="9.140625" style="70"/>
    <col min="6141" max="6141" width="70" style="70" customWidth="1"/>
    <col min="6142" max="6142" width="0" style="70" hidden="1" customWidth="1"/>
    <col min="6143" max="6143" width="19.85546875" style="70" customWidth="1"/>
    <col min="6144" max="6144" width="18.85546875" style="70" customWidth="1"/>
    <col min="6145" max="6145" width="14" style="70" customWidth="1"/>
    <col min="6146" max="6146" width="22.85546875" style="70" customWidth="1"/>
    <col min="6147" max="6147" width="21.28515625" style="70" customWidth="1"/>
    <col min="6148" max="6148" width="16.140625" style="70" customWidth="1"/>
    <col min="6149" max="6396" width="9.140625" style="70"/>
    <col min="6397" max="6397" width="70" style="70" customWidth="1"/>
    <col min="6398" max="6398" width="0" style="70" hidden="1" customWidth="1"/>
    <col min="6399" max="6399" width="19.85546875" style="70" customWidth="1"/>
    <col min="6400" max="6400" width="18.85546875" style="70" customWidth="1"/>
    <col min="6401" max="6401" width="14" style="70" customWidth="1"/>
    <col min="6402" max="6402" width="22.85546875" style="70" customWidth="1"/>
    <col min="6403" max="6403" width="21.28515625" style="70" customWidth="1"/>
    <col min="6404" max="6404" width="16.140625" style="70" customWidth="1"/>
    <col min="6405" max="6652" width="9.140625" style="70"/>
    <col min="6653" max="6653" width="70" style="70" customWidth="1"/>
    <col min="6654" max="6654" width="0" style="70" hidden="1" customWidth="1"/>
    <col min="6655" max="6655" width="19.85546875" style="70" customWidth="1"/>
    <col min="6656" max="6656" width="18.85546875" style="70" customWidth="1"/>
    <col min="6657" max="6657" width="14" style="70" customWidth="1"/>
    <col min="6658" max="6658" width="22.85546875" style="70" customWidth="1"/>
    <col min="6659" max="6659" width="21.28515625" style="70" customWidth="1"/>
    <col min="6660" max="6660" width="16.140625" style="70" customWidth="1"/>
    <col min="6661" max="6908" width="9.140625" style="70"/>
    <col min="6909" max="6909" width="70" style="70" customWidth="1"/>
    <col min="6910" max="6910" width="0" style="70" hidden="1" customWidth="1"/>
    <col min="6911" max="6911" width="19.85546875" style="70" customWidth="1"/>
    <col min="6912" max="6912" width="18.85546875" style="70" customWidth="1"/>
    <col min="6913" max="6913" width="14" style="70" customWidth="1"/>
    <col min="6914" max="6914" width="22.85546875" style="70" customWidth="1"/>
    <col min="6915" max="6915" width="21.28515625" style="70" customWidth="1"/>
    <col min="6916" max="6916" width="16.140625" style="70" customWidth="1"/>
    <col min="6917" max="7164" width="9.140625" style="70"/>
    <col min="7165" max="7165" width="70" style="70" customWidth="1"/>
    <col min="7166" max="7166" width="0" style="70" hidden="1" customWidth="1"/>
    <col min="7167" max="7167" width="19.85546875" style="70" customWidth="1"/>
    <col min="7168" max="7168" width="18.85546875" style="70" customWidth="1"/>
    <col min="7169" max="7169" width="14" style="70" customWidth="1"/>
    <col min="7170" max="7170" width="22.85546875" style="70" customWidth="1"/>
    <col min="7171" max="7171" width="21.28515625" style="70" customWidth="1"/>
    <col min="7172" max="7172" width="16.140625" style="70" customWidth="1"/>
    <col min="7173" max="7420" width="9.140625" style="70"/>
    <col min="7421" max="7421" width="70" style="70" customWidth="1"/>
    <col min="7422" max="7422" width="0" style="70" hidden="1" customWidth="1"/>
    <col min="7423" max="7423" width="19.85546875" style="70" customWidth="1"/>
    <col min="7424" max="7424" width="18.85546875" style="70" customWidth="1"/>
    <col min="7425" max="7425" width="14" style="70" customWidth="1"/>
    <col min="7426" max="7426" width="22.85546875" style="70" customWidth="1"/>
    <col min="7427" max="7427" width="21.28515625" style="70" customWidth="1"/>
    <col min="7428" max="7428" width="16.140625" style="70" customWidth="1"/>
    <col min="7429" max="7676" width="9.140625" style="70"/>
    <col min="7677" max="7677" width="70" style="70" customWidth="1"/>
    <col min="7678" max="7678" width="0" style="70" hidden="1" customWidth="1"/>
    <col min="7679" max="7679" width="19.85546875" style="70" customWidth="1"/>
    <col min="7680" max="7680" width="18.85546875" style="70" customWidth="1"/>
    <col min="7681" max="7681" width="14" style="70" customWidth="1"/>
    <col min="7682" max="7682" width="22.85546875" style="70" customWidth="1"/>
    <col min="7683" max="7683" width="21.28515625" style="70" customWidth="1"/>
    <col min="7684" max="7684" width="16.140625" style="70" customWidth="1"/>
    <col min="7685" max="7932" width="9.140625" style="70"/>
    <col min="7933" max="7933" width="70" style="70" customWidth="1"/>
    <col min="7934" max="7934" width="0" style="70" hidden="1" customWidth="1"/>
    <col min="7935" max="7935" width="19.85546875" style="70" customWidth="1"/>
    <col min="7936" max="7936" width="18.85546875" style="70" customWidth="1"/>
    <col min="7937" max="7937" width="14" style="70" customWidth="1"/>
    <col min="7938" max="7938" width="22.85546875" style="70" customWidth="1"/>
    <col min="7939" max="7939" width="21.28515625" style="70" customWidth="1"/>
    <col min="7940" max="7940" width="16.140625" style="70" customWidth="1"/>
    <col min="7941" max="8188" width="9.140625" style="70"/>
    <col min="8189" max="8189" width="70" style="70" customWidth="1"/>
    <col min="8190" max="8190" width="0" style="70" hidden="1" customWidth="1"/>
    <col min="8191" max="8191" width="19.85546875" style="70" customWidth="1"/>
    <col min="8192" max="8192" width="18.85546875" style="70" customWidth="1"/>
    <col min="8193" max="8193" width="14" style="70" customWidth="1"/>
    <col min="8194" max="8194" width="22.85546875" style="70" customWidth="1"/>
    <col min="8195" max="8195" width="21.28515625" style="70" customWidth="1"/>
    <col min="8196" max="8196" width="16.140625" style="70" customWidth="1"/>
    <col min="8197" max="8444" width="9.140625" style="70"/>
    <col min="8445" max="8445" width="70" style="70" customWidth="1"/>
    <col min="8446" max="8446" width="0" style="70" hidden="1" customWidth="1"/>
    <col min="8447" max="8447" width="19.85546875" style="70" customWidth="1"/>
    <col min="8448" max="8448" width="18.85546875" style="70" customWidth="1"/>
    <col min="8449" max="8449" width="14" style="70" customWidth="1"/>
    <col min="8450" max="8450" width="22.85546875" style="70" customWidth="1"/>
    <col min="8451" max="8451" width="21.28515625" style="70" customWidth="1"/>
    <col min="8452" max="8452" width="16.140625" style="70" customWidth="1"/>
    <col min="8453" max="8700" width="9.140625" style="70"/>
    <col min="8701" max="8701" width="70" style="70" customWidth="1"/>
    <col min="8702" max="8702" width="0" style="70" hidden="1" customWidth="1"/>
    <col min="8703" max="8703" width="19.85546875" style="70" customWidth="1"/>
    <col min="8704" max="8704" width="18.85546875" style="70" customWidth="1"/>
    <col min="8705" max="8705" width="14" style="70" customWidth="1"/>
    <col min="8706" max="8706" width="22.85546875" style="70" customWidth="1"/>
    <col min="8707" max="8707" width="21.28515625" style="70" customWidth="1"/>
    <col min="8708" max="8708" width="16.140625" style="70" customWidth="1"/>
    <col min="8709" max="8956" width="9.140625" style="70"/>
    <col min="8957" max="8957" width="70" style="70" customWidth="1"/>
    <col min="8958" max="8958" width="0" style="70" hidden="1" customWidth="1"/>
    <col min="8959" max="8959" width="19.85546875" style="70" customWidth="1"/>
    <col min="8960" max="8960" width="18.85546875" style="70" customWidth="1"/>
    <col min="8961" max="8961" width="14" style="70" customWidth="1"/>
    <col min="8962" max="8962" width="22.85546875" style="70" customWidth="1"/>
    <col min="8963" max="8963" width="21.28515625" style="70" customWidth="1"/>
    <col min="8964" max="8964" width="16.140625" style="70" customWidth="1"/>
    <col min="8965" max="9212" width="9.140625" style="70"/>
    <col min="9213" max="9213" width="70" style="70" customWidth="1"/>
    <col min="9214" max="9214" width="0" style="70" hidden="1" customWidth="1"/>
    <col min="9215" max="9215" width="19.85546875" style="70" customWidth="1"/>
    <col min="9216" max="9216" width="18.85546875" style="70" customWidth="1"/>
    <col min="9217" max="9217" width="14" style="70" customWidth="1"/>
    <col min="9218" max="9218" width="22.85546875" style="70" customWidth="1"/>
    <col min="9219" max="9219" width="21.28515625" style="70" customWidth="1"/>
    <col min="9220" max="9220" width="16.140625" style="70" customWidth="1"/>
    <col min="9221" max="9468" width="9.140625" style="70"/>
    <col min="9469" max="9469" width="70" style="70" customWidth="1"/>
    <col min="9470" max="9470" width="0" style="70" hidden="1" customWidth="1"/>
    <col min="9471" max="9471" width="19.85546875" style="70" customWidth="1"/>
    <col min="9472" max="9472" width="18.85546875" style="70" customWidth="1"/>
    <col min="9473" max="9473" width="14" style="70" customWidth="1"/>
    <col min="9474" max="9474" width="22.85546875" style="70" customWidth="1"/>
    <col min="9475" max="9475" width="21.28515625" style="70" customWidth="1"/>
    <col min="9476" max="9476" width="16.140625" style="70" customWidth="1"/>
    <col min="9477" max="9724" width="9.140625" style="70"/>
    <col min="9725" max="9725" width="70" style="70" customWidth="1"/>
    <col min="9726" max="9726" width="0" style="70" hidden="1" customWidth="1"/>
    <col min="9727" max="9727" width="19.85546875" style="70" customWidth="1"/>
    <col min="9728" max="9728" width="18.85546875" style="70" customWidth="1"/>
    <col min="9729" max="9729" width="14" style="70" customWidth="1"/>
    <col min="9730" max="9730" width="22.85546875" style="70" customWidth="1"/>
    <col min="9731" max="9731" width="21.28515625" style="70" customWidth="1"/>
    <col min="9732" max="9732" width="16.140625" style="70" customWidth="1"/>
    <col min="9733" max="9980" width="9.140625" style="70"/>
    <col min="9981" max="9981" width="70" style="70" customWidth="1"/>
    <col min="9982" max="9982" width="0" style="70" hidden="1" customWidth="1"/>
    <col min="9983" max="9983" width="19.85546875" style="70" customWidth="1"/>
    <col min="9984" max="9984" width="18.85546875" style="70" customWidth="1"/>
    <col min="9985" max="9985" width="14" style="70" customWidth="1"/>
    <col min="9986" max="9986" width="22.85546875" style="70" customWidth="1"/>
    <col min="9987" max="9987" width="21.28515625" style="70" customWidth="1"/>
    <col min="9988" max="9988" width="16.140625" style="70" customWidth="1"/>
    <col min="9989" max="10236" width="9.140625" style="70"/>
    <col min="10237" max="10237" width="70" style="70" customWidth="1"/>
    <col min="10238" max="10238" width="0" style="70" hidden="1" customWidth="1"/>
    <col min="10239" max="10239" width="19.85546875" style="70" customWidth="1"/>
    <col min="10240" max="10240" width="18.85546875" style="70" customWidth="1"/>
    <col min="10241" max="10241" width="14" style="70" customWidth="1"/>
    <col min="10242" max="10242" width="22.85546875" style="70" customWidth="1"/>
    <col min="10243" max="10243" width="21.28515625" style="70" customWidth="1"/>
    <col min="10244" max="10244" width="16.140625" style="70" customWidth="1"/>
    <col min="10245" max="10492" width="9.140625" style="70"/>
    <col min="10493" max="10493" width="70" style="70" customWidth="1"/>
    <col min="10494" max="10494" width="0" style="70" hidden="1" customWidth="1"/>
    <col min="10495" max="10495" width="19.85546875" style="70" customWidth="1"/>
    <col min="10496" max="10496" width="18.85546875" style="70" customWidth="1"/>
    <col min="10497" max="10497" width="14" style="70" customWidth="1"/>
    <col min="10498" max="10498" width="22.85546875" style="70" customWidth="1"/>
    <col min="10499" max="10499" width="21.28515625" style="70" customWidth="1"/>
    <col min="10500" max="10500" width="16.140625" style="70" customWidth="1"/>
    <col min="10501" max="10748" width="9.140625" style="70"/>
    <col min="10749" max="10749" width="70" style="70" customWidth="1"/>
    <col min="10750" max="10750" width="0" style="70" hidden="1" customWidth="1"/>
    <col min="10751" max="10751" width="19.85546875" style="70" customWidth="1"/>
    <col min="10752" max="10752" width="18.85546875" style="70" customWidth="1"/>
    <col min="10753" max="10753" width="14" style="70" customWidth="1"/>
    <col min="10754" max="10754" width="22.85546875" style="70" customWidth="1"/>
    <col min="10755" max="10755" width="21.28515625" style="70" customWidth="1"/>
    <col min="10756" max="10756" width="16.140625" style="70" customWidth="1"/>
    <col min="10757" max="11004" width="9.140625" style="70"/>
    <col min="11005" max="11005" width="70" style="70" customWidth="1"/>
    <col min="11006" max="11006" width="0" style="70" hidden="1" customWidth="1"/>
    <col min="11007" max="11007" width="19.85546875" style="70" customWidth="1"/>
    <col min="11008" max="11008" width="18.85546875" style="70" customWidth="1"/>
    <col min="11009" max="11009" width="14" style="70" customWidth="1"/>
    <col min="11010" max="11010" width="22.85546875" style="70" customWidth="1"/>
    <col min="11011" max="11011" width="21.28515625" style="70" customWidth="1"/>
    <col min="11012" max="11012" width="16.140625" style="70" customWidth="1"/>
    <col min="11013" max="11260" width="9.140625" style="70"/>
    <col min="11261" max="11261" width="70" style="70" customWidth="1"/>
    <col min="11262" max="11262" width="0" style="70" hidden="1" customWidth="1"/>
    <col min="11263" max="11263" width="19.85546875" style="70" customWidth="1"/>
    <col min="11264" max="11264" width="18.85546875" style="70" customWidth="1"/>
    <col min="11265" max="11265" width="14" style="70" customWidth="1"/>
    <col min="11266" max="11266" width="22.85546875" style="70" customWidth="1"/>
    <col min="11267" max="11267" width="21.28515625" style="70" customWidth="1"/>
    <col min="11268" max="11268" width="16.140625" style="70" customWidth="1"/>
    <col min="11269" max="11516" width="9.140625" style="70"/>
    <col min="11517" max="11517" width="70" style="70" customWidth="1"/>
    <col min="11518" max="11518" width="0" style="70" hidden="1" customWidth="1"/>
    <col min="11519" max="11519" width="19.85546875" style="70" customWidth="1"/>
    <col min="11520" max="11520" width="18.85546875" style="70" customWidth="1"/>
    <col min="11521" max="11521" width="14" style="70" customWidth="1"/>
    <col min="11522" max="11522" width="22.85546875" style="70" customWidth="1"/>
    <col min="11523" max="11523" width="21.28515625" style="70" customWidth="1"/>
    <col min="11524" max="11524" width="16.140625" style="70" customWidth="1"/>
    <col min="11525" max="11772" width="9.140625" style="70"/>
    <col min="11773" max="11773" width="70" style="70" customWidth="1"/>
    <col min="11774" max="11774" width="0" style="70" hidden="1" customWidth="1"/>
    <col min="11775" max="11775" width="19.85546875" style="70" customWidth="1"/>
    <col min="11776" max="11776" width="18.85546875" style="70" customWidth="1"/>
    <col min="11777" max="11777" width="14" style="70" customWidth="1"/>
    <col min="11778" max="11778" width="22.85546875" style="70" customWidth="1"/>
    <col min="11779" max="11779" width="21.28515625" style="70" customWidth="1"/>
    <col min="11780" max="11780" width="16.140625" style="70" customWidth="1"/>
    <col min="11781" max="12028" width="9.140625" style="70"/>
    <col min="12029" max="12029" width="70" style="70" customWidth="1"/>
    <col min="12030" max="12030" width="0" style="70" hidden="1" customWidth="1"/>
    <col min="12031" max="12031" width="19.85546875" style="70" customWidth="1"/>
    <col min="12032" max="12032" width="18.85546875" style="70" customWidth="1"/>
    <col min="12033" max="12033" width="14" style="70" customWidth="1"/>
    <col min="12034" max="12034" width="22.85546875" style="70" customWidth="1"/>
    <col min="12035" max="12035" width="21.28515625" style="70" customWidth="1"/>
    <col min="12036" max="12036" width="16.140625" style="70" customWidth="1"/>
    <col min="12037" max="12284" width="9.140625" style="70"/>
    <col min="12285" max="12285" width="70" style="70" customWidth="1"/>
    <col min="12286" max="12286" width="0" style="70" hidden="1" customWidth="1"/>
    <col min="12287" max="12287" width="19.85546875" style="70" customWidth="1"/>
    <col min="12288" max="12288" width="18.85546875" style="70" customWidth="1"/>
    <col min="12289" max="12289" width="14" style="70" customWidth="1"/>
    <col min="12290" max="12290" width="22.85546875" style="70" customWidth="1"/>
    <col min="12291" max="12291" width="21.28515625" style="70" customWidth="1"/>
    <col min="12292" max="12292" width="16.140625" style="70" customWidth="1"/>
    <col min="12293" max="12540" width="9.140625" style="70"/>
    <col min="12541" max="12541" width="70" style="70" customWidth="1"/>
    <col min="12542" max="12542" width="0" style="70" hidden="1" customWidth="1"/>
    <col min="12543" max="12543" width="19.85546875" style="70" customWidth="1"/>
    <col min="12544" max="12544" width="18.85546875" style="70" customWidth="1"/>
    <col min="12545" max="12545" width="14" style="70" customWidth="1"/>
    <col min="12546" max="12546" width="22.85546875" style="70" customWidth="1"/>
    <col min="12547" max="12547" width="21.28515625" style="70" customWidth="1"/>
    <col min="12548" max="12548" width="16.140625" style="70" customWidth="1"/>
    <col min="12549" max="12796" width="9.140625" style="70"/>
    <col min="12797" max="12797" width="70" style="70" customWidth="1"/>
    <col min="12798" max="12798" width="0" style="70" hidden="1" customWidth="1"/>
    <col min="12799" max="12799" width="19.85546875" style="70" customWidth="1"/>
    <col min="12800" max="12800" width="18.85546875" style="70" customWidth="1"/>
    <col min="12801" max="12801" width="14" style="70" customWidth="1"/>
    <col min="12802" max="12802" width="22.85546875" style="70" customWidth="1"/>
    <col min="12803" max="12803" width="21.28515625" style="70" customWidth="1"/>
    <col min="12804" max="12804" width="16.140625" style="70" customWidth="1"/>
    <col min="12805" max="13052" width="9.140625" style="70"/>
    <col min="13053" max="13053" width="70" style="70" customWidth="1"/>
    <col min="13054" max="13054" width="0" style="70" hidden="1" customWidth="1"/>
    <col min="13055" max="13055" width="19.85546875" style="70" customWidth="1"/>
    <col min="13056" max="13056" width="18.85546875" style="70" customWidth="1"/>
    <col min="13057" max="13057" width="14" style="70" customWidth="1"/>
    <col min="13058" max="13058" width="22.85546875" style="70" customWidth="1"/>
    <col min="13059" max="13059" width="21.28515625" style="70" customWidth="1"/>
    <col min="13060" max="13060" width="16.140625" style="70" customWidth="1"/>
    <col min="13061" max="13308" width="9.140625" style="70"/>
    <col min="13309" max="13309" width="70" style="70" customWidth="1"/>
    <col min="13310" max="13310" width="0" style="70" hidden="1" customWidth="1"/>
    <col min="13311" max="13311" width="19.85546875" style="70" customWidth="1"/>
    <col min="13312" max="13312" width="18.85546875" style="70" customWidth="1"/>
    <col min="13313" max="13313" width="14" style="70" customWidth="1"/>
    <col min="13314" max="13314" width="22.85546875" style="70" customWidth="1"/>
    <col min="13315" max="13315" width="21.28515625" style="70" customWidth="1"/>
    <col min="13316" max="13316" width="16.140625" style="70" customWidth="1"/>
    <col min="13317" max="13564" width="9.140625" style="70"/>
    <col min="13565" max="13565" width="70" style="70" customWidth="1"/>
    <col min="13566" max="13566" width="0" style="70" hidden="1" customWidth="1"/>
    <col min="13567" max="13567" width="19.85546875" style="70" customWidth="1"/>
    <col min="13568" max="13568" width="18.85546875" style="70" customWidth="1"/>
    <col min="13569" max="13569" width="14" style="70" customWidth="1"/>
    <col min="13570" max="13570" width="22.85546875" style="70" customWidth="1"/>
    <col min="13571" max="13571" width="21.28515625" style="70" customWidth="1"/>
    <col min="13572" max="13572" width="16.140625" style="70" customWidth="1"/>
    <col min="13573" max="13820" width="9.140625" style="70"/>
    <col min="13821" max="13821" width="70" style="70" customWidth="1"/>
    <col min="13822" max="13822" width="0" style="70" hidden="1" customWidth="1"/>
    <col min="13823" max="13823" width="19.85546875" style="70" customWidth="1"/>
    <col min="13824" max="13824" width="18.85546875" style="70" customWidth="1"/>
    <col min="13825" max="13825" width="14" style="70" customWidth="1"/>
    <col min="13826" max="13826" width="22.85546875" style="70" customWidth="1"/>
    <col min="13827" max="13827" width="21.28515625" style="70" customWidth="1"/>
    <col min="13828" max="13828" width="16.140625" style="70" customWidth="1"/>
    <col min="13829" max="14076" width="9.140625" style="70"/>
    <col min="14077" max="14077" width="70" style="70" customWidth="1"/>
    <col min="14078" max="14078" width="0" style="70" hidden="1" customWidth="1"/>
    <col min="14079" max="14079" width="19.85546875" style="70" customWidth="1"/>
    <col min="14080" max="14080" width="18.85546875" style="70" customWidth="1"/>
    <col min="14081" max="14081" width="14" style="70" customWidth="1"/>
    <col min="14082" max="14082" width="22.85546875" style="70" customWidth="1"/>
    <col min="14083" max="14083" width="21.28515625" style="70" customWidth="1"/>
    <col min="14084" max="14084" width="16.140625" style="70" customWidth="1"/>
    <col min="14085" max="14332" width="9.140625" style="70"/>
    <col min="14333" max="14333" width="70" style="70" customWidth="1"/>
    <col min="14334" max="14334" width="0" style="70" hidden="1" customWidth="1"/>
    <col min="14335" max="14335" width="19.85546875" style="70" customWidth="1"/>
    <col min="14336" max="14336" width="18.85546875" style="70" customWidth="1"/>
    <col min="14337" max="14337" width="14" style="70" customWidth="1"/>
    <col min="14338" max="14338" width="22.85546875" style="70" customWidth="1"/>
    <col min="14339" max="14339" width="21.28515625" style="70" customWidth="1"/>
    <col min="14340" max="14340" width="16.140625" style="70" customWidth="1"/>
    <col min="14341" max="14588" width="9.140625" style="70"/>
    <col min="14589" max="14589" width="70" style="70" customWidth="1"/>
    <col min="14590" max="14590" width="0" style="70" hidden="1" customWidth="1"/>
    <col min="14591" max="14591" width="19.85546875" style="70" customWidth="1"/>
    <col min="14592" max="14592" width="18.85546875" style="70" customWidth="1"/>
    <col min="14593" max="14593" width="14" style="70" customWidth="1"/>
    <col min="14594" max="14594" width="22.85546875" style="70" customWidth="1"/>
    <col min="14595" max="14595" width="21.28515625" style="70" customWidth="1"/>
    <col min="14596" max="14596" width="16.140625" style="70" customWidth="1"/>
    <col min="14597" max="14844" width="9.140625" style="70"/>
    <col min="14845" max="14845" width="70" style="70" customWidth="1"/>
    <col min="14846" max="14846" width="0" style="70" hidden="1" customWidth="1"/>
    <col min="14847" max="14847" width="19.85546875" style="70" customWidth="1"/>
    <col min="14848" max="14848" width="18.85546875" style="70" customWidth="1"/>
    <col min="14849" max="14849" width="14" style="70" customWidth="1"/>
    <col min="14850" max="14850" width="22.85546875" style="70" customWidth="1"/>
    <col min="14851" max="14851" width="21.28515625" style="70" customWidth="1"/>
    <col min="14852" max="14852" width="16.140625" style="70" customWidth="1"/>
    <col min="14853" max="15100" width="9.140625" style="70"/>
    <col min="15101" max="15101" width="70" style="70" customWidth="1"/>
    <col min="15102" max="15102" width="0" style="70" hidden="1" customWidth="1"/>
    <col min="15103" max="15103" width="19.85546875" style="70" customWidth="1"/>
    <col min="15104" max="15104" width="18.85546875" style="70" customWidth="1"/>
    <col min="15105" max="15105" width="14" style="70" customWidth="1"/>
    <col min="15106" max="15106" width="22.85546875" style="70" customWidth="1"/>
    <col min="15107" max="15107" width="21.28515625" style="70" customWidth="1"/>
    <col min="15108" max="15108" width="16.140625" style="70" customWidth="1"/>
    <col min="15109" max="15356" width="9.140625" style="70"/>
    <col min="15357" max="15357" width="70" style="70" customWidth="1"/>
    <col min="15358" max="15358" width="0" style="70" hidden="1" customWidth="1"/>
    <col min="15359" max="15359" width="19.85546875" style="70" customWidth="1"/>
    <col min="15360" max="15360" width="18.85546875" style="70" customWidth="1"/>
    <col min="15361" max="15361" width="14" style="70" customWidth="1"/>
    <col min="15362" max="15362" width="22.85546875" style="70" customWidth="1"/>
    <col min="15363" max="15363" width="21.28515625" style="70" customWidth="1"/>
    <col min="15364" max="15364" width="16.140625" style="70" customWidth="1"/>
    <col min="15365" max="15612" width="9.140625" style="70"/>
    <col min="15613" max="15613" width="70" style="70" customWidth="1"/>
    <col min="15614" max="15614" width="0" style="70" hidden="1" customWidth="1"/>
    <col min="15615" max="15615" width="19.85546875" style="70" customWidth="1"/>
    <col min="15616" max="15616" width="18.85546875" style="70" customWidth="1"/>
    <col min="15617" max="15617" width="14" style="70" customWidth="1"/>
    <col min="15618" max="15618" width="22.85546875" style="70" customWidth="1"/>
    <col min="15619" max="15619" width="21.28515625" style="70" customWidth="1"/>
    <col min="15620" max="15620" width="16.140625" style="70" customWidth="1"/>
    <col min="15621" max="15868" width="9.140625" style="70"/>
    <col min="15869" max="15869" width="70" style="70" customWidth="1"/>
    <col min="15870" max="15870" width="0" style="70" hidden="1" customWidth="1"/>
    <col min="15871" max="15871" width="19.85546875" style="70" customWidth="1"/>
    <col min="15872" max="15872" width="18.85546875" style="70" customWidth="1"/>
    <col min="15873" max="15873" width="14" style="70" customWidth="1"/>
    <col min="15874" max="15874" width="22.85546875" style="70" customWidth="1"/>
    <col min="15875" max="15875" width="21.28515625" style="70" customWidth="1"/>
    <col min="15876" max="15876" width="16.140625" style="70" customWidth="1"/>
    <col min="15877" max="16124" width="9.140625" style="70"/>
    <col min="16125" max="16125" width="70" style="70" customWidth="1"/>
    <col min="16126" max="16126" width="0" style="70" hidden="1" customWidth="1"/>
    <col min="16127" max="16127" width="19.85546875" style="70" customWidth="1"/>
    <col min="16128" max="16128" width="18.85546875" style="70" customWidth="1"/>
    <col min="16129" max="16129" width="14" style="70" customWidth="1"/>
    <col min="16130" max="16130" width="22.85546875" style="70" customWidth="1"/>
    <col min="16131" max="16131" width="21.28515625" style="70" customWidth="1"/>
    <col min="16132" max="16132" width="16.140625" style="70" customWidth="1"/>
    <col min="16133" max="16384" width="9.140625" style="70"/>
  </cols>
  <sheetData>
    <row r="1" spans="1:8" ht="43.5" customHeight="1">
      <c r="A1" s="133" t="s">
        <v>183</v>
      </c>
      <c r="B1" s="133"/>
      <c r="C1" s="133"/>
      <c r="D1" s="133"/>
      <c r="E1" s="133"/>
      <c r="F1" s="133"/>
      <c r="G1" s="133"/>
      <c r="H1" s="133"/>
    </row>
    <row r="2" spans="1:8" ht="15.75">
      <c r="A2" s="134"/>
      <c r="B2" s="134"/>
      <c r="C2" s="134"/>
    </row>
    <row r="3" spans="1:8" ht="13.5" thickBot="1">
      <c r="A3" s="71"/>
    </row>
    <row r="4" spans="1:8" ht="37.5" customHeight="1" thickBot="1">
      <c r="A4" s="135" t="s">
        <v>133</v>
      </c>
      <c r="B4" s="137" t="s">
        <v>181</v>
      </c>
      <c r="C4" s="138"/>
      <c r="D4" s="138"/>
      <c r="E4" s="139"/>
      <c r="F4" s="138" t="s">
        <v>182</v>
      </c>
      <c r="G4" s="138"/>
      <c r="H4" s="139"/>
    </row>
    <row r="5" spans="1:8" ht="52.5" customHeight="1" thickBot="1">
      <c r="A5" s="136"/>
      <c r="B5" s="94" t="s">
        <v>134</v>
      </c>
      <c r="C5" s="95" t="s">
        <v>135</v>
      </c>
      <c r="D5" s="96" t="s">
        <v>153</v>
      </c>
      <c r="E5" s="97" t="s">
        <v>3</v>
      </c>
      <c r="F5" s="85" t="s">
        <v>135</v>
      </c>
      <c r="G5" s="86" t="s">
        <v>153</v>
      </c>
      <c r="H5" s="87" t="s">
        <v>3</v>
      </c>
    </row>
    <row r="6" spans="1:8" ht="16.5" customHeight="1" thickBot="1">
      <c r="A6" s="72">
        <v>1</v>
      </c>
      <c r="B6" s="91">
        <v>4</v>
      </c>
      <c r="C6" s="92">
        <v>4</v>
      </c>
      <c r="D6" s="93">
        <v>5</v>
      </c>
      <c r="E6" s="92">
        <v>6</v>
      </c>
      <c r="F6" s="90">
        <v>4</v>
      </c>
      <c r="G6" s="89">
        <v>5</v>
      </c>
      <c r="H6" s="88">
        <v>6</v>
      </c>
    </row>
    <row r="7" spans="1:8" ht="78" customHeight="1" thickBot="1">
      <c r="A7" s="73" t="s">
        <v>143</v>
      </c>
      <c r="B7" s="74" t="e">
        <f>#REF!</f>
        <v>#REF!</v>
      </c>
      <c r="C7" s="75">
        <v>97860</v>
      </c>
      <c r="D7" s="75">
        <v>64475</v>
      </c>
      <c r="E7" s="74">
        <f>D7/C7*100</f>
        <v>65.884937666053546</v>
      </c>
      <c r="F7" s="75">
        <v>97247.41</v>
      </c>
      <c r="G7" s="75">
        <v>67014.41</v>
      </c>
      <c r="H7" s="74">
        <f>G7/F7*100</f>
        <v>68.911254294587394</v>
      </c>
    </row>
    <row r="8" spans="1:8" ht="39.75" customHeight="1" thickBot="1">
      <c r="A8" s="99" t="s">
        <v>144</v>
      </c>
      <c r="B8" s="100" t="e">
        <f>#REF!+#REF!+#REF!+#REF!+#REF!+#REF!</f>
        <v>#REF!</v>
      </c>
      <c r="C8" s="101">
        <v>3938066.11</v>
      </c>
      <c r="D8" s="101">
        <v>2709660.48</v>
      </c>
      <c r="E8" s="102">
        <f t="shared" ref="E8:E18" si="0">D8/C8*100</f>
        <v>68.806881456847862</v>
      </c>
      <c r="F8" s="101">
        <v>4472743.83</v>
      </c>
      <c r="G8" s="101">
        <v>3239884.03</v>
      </c>
      <c r="H8" s="102">
        <f t="shared" ref="H8:H18" si="1">G8/F8*100</f>
        <v>72.436163418730814</v>
      </c>
    </row>
    <row r="9" spans="1:8" ht="51" customHeight="1" thickBot="1">
      <c r="A9" s="78" t="s">
        <v>145</v>
      </c>
      <c r="B9" s="76" t="e">
        <f>#REF!</f>
        <v>#REF!</v>
      </c>
      <c r="C9" s="76">
        <v>1448248.21</v>
      </c>
      <c r="D9" s="76">
        <v>1022173.4</v>
      </c>
      <c r="E9" s="74">
        <f t="shared" si="0"/>
        <v>70.579987114225403</v>
      </c>
      <c r="F9" s="76">
        <v>1237791.73</v>
      </c>
      <c r="G9" s="76">
        <v>265529.82</v>
      </c>
      <c r="H9" s="74">
        <f t="shared" si="1"/>
        <v>21.451898050732655</v>
      </c>
    </row>
    <row r="10" spans="1:8" ht="50.25" customHeight="1" thickBot="1">
      <c r="A10" s="103" t="s">
        <v>146</v>
      </c>
      <c r="B10" s="100" t="e">
        <f>#REF!</f>
        <v>#REF!</v>
      </c>
      <c r="C10" s="101">
        <v>196160.42</v>
      </c>
      <c r="D10" s="101">
        <v>117932.5</v>
      </c>
      <c r="E10" s="102">
        <f t="shared" si="0"/>
        <v>60.120436120599649</v>
      </c>
      <c r="F10" s="101">
        <v>1339428.8400000001</v>
      </c>
      <c r="G10" s="101">
        <v>133000</v>
      </c>
      <c r="H10" s="102">
        <f t="shared" si="1"/>
        <v>9.9296055175279037</v>
      </c>
    </row>
    <row r="11" spans="1:8" ht="45.75" customHeight="1" thickBot="1">
      <c r="A11" s="80" t="s">
        <v>147</v>
      </c>
      <c r="B11" s="81" t="e">
        <f>#REF!</f>
        <v>#REF!</v>
      </c>
      <c r="C11" s="82">
        <v>2624726.3199999998</v>
      </c>
      <c r="D11" s="82">
        <v>1508209.63</v>
      </c>
      <c r="E11" s="74">
        <f t="shared" si="0"/>
        <v>57.461595843638278</v>
      </c>
      <c r="F11" s="82">
        <v>2583605</v>
      </c>
      <c r="G11" s="82">
        <v>1610152.47</v>
      </c>
      <c r="H11" s="74">
        <v>0</v>
      </c>
    </row>
    <row r="12" spans="1:8" ht="33.75" customHeight="1" thickBot="1">
      <c r="A12" s="104" t="s">
        <v>148</v>
      </c>
      <c r="B12" s="105" t="e">
        <f>#REF!</f>
        <v>#REF!</v>
      </c>
      <c r="C12" s="106">
        <v>5319950.5</v>
      </c>
      <c r="D12" s="106">
        <v>3417148.55</v>
      </c>
      <c r="E12" s="102">
        <f t="shared" si="0"/>
        <v>64.232713255508671</v>
      </c>
      <c r="F12" s="106">
        <v>5432946.7999999998</v>
      </c>
      <c r="G12" s="106">
        <v>3509364.41</v>
      </c>
      <c r="H12" s="102">
        <f t="shared" si="1"/>
        <v>64.594124315739663</v>
      </c>
    </row>
    <row r="13" spans="1:8" ht="34.5" customHeight="1" thickBot="1">
      <c r="A13" s="79" t="s">
        <v>149</v>
      </c>
      <c r="B13" s="76" t="e">
        <f>#REF!+#REF!</f>
        <v>#REF!</v>
      </c>
      <c r="C13" s="77">
        <v>5821840.1600000001</v>
      </c>
      <c r="D13" s="77">
        <v>3499391.83</v>
      </c>
      <c r="E13" s="74">
        <f t="shared" si="0"/>
        <v>60.108002518571382</v>
      </c>
      <c r="F13" s="77">
        <v>5150980.78</v>
      </c>
      <c r="G13" s="77">
        <v>3215563.07</v>
      </c>
      <c r="H13" s="74">
        <f t="shared" si="1"/>
        <v>62.4262292432782</v>
      </c>
    </row>
    <row r="14" spans="1:8" ht="35.25" customHeight="1" thickBot="1">
      <c r="A14" s="107" t="s">
        <v>150</v>
      </c>
      <c r="B14" s="108" t="e">
        <f>#REF!+#REF!+#REF!+#REF!</f>
        <v>#REF!</v>
      </c>
      <c r="C14" s="109">
        <v>0</v>
      </c>
      <c r="D14" s="109">
        <v>0</v>
      </c>
      <c r="E14" s="102" t="e">
        <f t="shared" si="0"/>
        <v>#DIV/0!</v>
      </c>
      <c r="F14" s="109">
        <v>0</v>
      </c>
      <c r="G14" s="109">
        <v>0</v>
      </c>
      <c r="H14" s="102" t="e">
        <f t="shared" si="1"/>
        <v>#DIV/0!</v>
      </c>
    </row>
    <row r="15" spans="1:8" ht="30" customHeight="1" thickBot="1">
      <c r="A15" s="79" t="s">
        <v>151</v>
      </c>
      <c r="B15" s="76" t="e">
        <f>#REF!+#REF!</f>
        <v>#REF!</v>
      </c>
      <c r="C15" s="77">
        <v>0</v>
      </c>
      <c r="D15" s="77">
        <v>0</v>
      </c>
      <c r="E15" s="74">
        <v>0</v>
      </c>
      <c r="F15" s="77">
        <v>4000</v>
      </c>
      <c r="G15" s="77">
        <v>0</v>
      </c>
      <c r="H15" s="74">
        <f t="shared" si="1"/>
        <v>0</v>
      </c>
    </row>
    <row r="16" spans="1:8" ht="42.75" customHeight="1" thickBot="1">
      <c r="A16" s="103" t="s">
        <v>152</v>
      </c>
      <c r="B16" s="100" t="e">
        <f>#REF!+#REF!+#REF!</f>
        <v>#REF!</v>
      </c>
      <c r="C16" s="101">
        <v>999999.97</v>
      </c>
      <c r="D16" s="101">
        <v>994999.97</v>
      </c>
      <c r="E16" s="102">
        <f t="shared" si="0"/>
        <v>99.499999985000002</v>
      </c>
      <c r="F16" s="101">
        <v>4000373.85</v>
      </c>
      <c r="G16" s="101">
        <v>3999425.72</v>
      </c>
      <c r="H16" s="102">
        <f t="shared" si="1"/>
        <v>99.976298965157966</v>
      </c>
    </row>
    <row r="17" spans="1:8" ht="57" customHeight="1" thickBot="1">
      <c r="A17" s="103" t="s">
        <v>158</v>
      </c>
      <c r="B17" s="100"/>
      <c r="C17" s="101">
        <v>2683285</v>
      </c>
      <c r="D17" s="101">
        <v>1787402.73</v>
      </c>
      <c r="E17" s="102">
        <f t="shared" si="0"/>
        <v>66.612481715509162</v>
      </c>
      <c r="F17" s="101">
        <v>2318512.0499999998</v>
      </c>
      <c r="G17" s="101">
        <v>1481533.59</v>
      </c>
      <c r="H17" s="102">
        <f t="shared" si="1"/>
        <v>63.900189347732749</v>
      </c>
    </row>
    <row r="18" spans="1:8" ht="16.5" thickBot="1">
      <c r="A18" s="79" t="s">
        <v>136</v>
      </c>
      <c r="B18" s="83" t="e">
        <f>B7+B8+B9+B10+B11+B12+B13+B14+B15+B16+#REF!+#REF!+#REF!+#REF!+#REF!+#REF!+#REF!</f>
        <v>#REF!</v>
      </c>
      <c r="C18" s="84">
        <f>SUM(C7:C17)</f>
        <v>23130136.689999998</v>
      </c>
      <c r="D18" s="84">
        <f>SUM(D7:D17)</f>
        <v>15121394.09</v>
      </c>
      <c r="E18" s="74">
        <f t="shared" si="0"/>
        <v>65.375290655059246</v>
      </c>
      <c r="F18" s="84">
        <f>SUM(F7:F17)</f>
        <v>26637630.290000003</v>
      </c>
      <c r="G18" s="84">
        <f>SUM(G7:G17)</f>
        <v>17521467.520000003</v>
      </c>
      <c r="H18" s="74">
        <f t="shared" si="1"/>
        <v>65.777125552259491</v>
      </c>
    </row>
  </sheetData>
  <mergeCells count="5">
    <mergeCell ref="A1:H1"/>
    <mergeCell ref="A2:C2"/>
    <mergeCell ref="A4:A5"/>
    <mergeCell ref="B4:E4"/>
    <mergeCell ref="F4:H4"/>
  </mergeCells>
  <pageMargins left="1.0236220472440944" right="0.51181102362204722" top="0.47244094488188981" bottom="0.47244094488188981" header="0.35433070866141736" footer="0.27559055118110237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Муниципальные программы КГП</vt:lpstr>
      <vt:lpstr>Расходы!Заголовки_для_печати</vt:lpstr>
      <vt:lpstr>'Муниципальные программы КГП'!Область_печати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Elena</cp:lastModifiedBy>
  <cp:lastPrinted>2018-10-16T12:00:38Z</cp:lastPrinted>
  <dcterms:created xsi:type="dcterms:W3CDTF">2017-10-16T08:26:20Z</dcterms:created>
  <dcterms:modified xsi:type="dcterms:W3CDTF">2022-10-14T05:03:37Z</dcterms:modified>
</cp:coreProperties>
</file>