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35" tabRatio="877" activeTab="2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ожение 10" sheetId="13" r:id="rId10"/>
    <sheet name="ПРИЛ УДАЛИТЬ" sheetId="6" state="hidden" r:id="rId11"/>
    <sheet name="Лист1" sheetId="17" r:id="rId12"/>
  </sheets>
  <definedNames>
    <definedName name="OLE_LINK1" localSheetId="4">'Приложение 5'!$A$68</definedName>
    <definedName name="OLE_LINK1" localSheetId="5">'Приложение 6'!$A$68</definedName>
    <definedName name="_xlnm.Print_Area" localSheetId="0">'Приложение 1'!$A$1:$C$26</definedName>
  </definedNames>
  <calcPr calcId="124519"/>
</workbook>
</file>

<file path=xl/calcChain.xml><?xml version="1.0" encoding="utf-8"?>
<calcChain xmlns="http://schemas.openxmlformats.org/spreadsheetml/2006/main">
  <c r="M34" i="16"/>
  <c r="K34"/>
  <c r="I25"/>
  <c r="E143" i="14"/>
  <c r="D143"/>
  <c r="D95"/>
  <c r="E95"/>
  <c r="D159" i="9"/>
  <c r="D57"/>
  <c r="G10" i="15"/>
  <c r="D134" i="9"/>
  <c r="E31" i="8" l="1"/>
  <c r="D31"/>
  <c r="M27" i="16"/>
  <c r="K27"/>
  <c r="H54" i="12" l="1"/>
  <c r="G54"/>
  <c r="G70" i="15" l="1"/>
  <c r="G60"/>
  <c r="D169" i="9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41" i="9"/>
  <c r="D140" s="1"/>
  <c r="D146"/>
  <c r="D145" s="1"/>
  <c r="D149"/>
  <c r="D148" s="1"/>
  <c r="D152"/>
  <c r="D154"/>
  <c r="D156"/>
  <c r="D92"/>
  <c r="D91" s="1"/>
  <c r="I13" i="16"/>
  <c r="E67" i="14"/>
  <c r="E66" s="1"/>
  <c r="D115" i="9"/>
  <c r="E94" i="14"/>
  <c r="C31" i="8"/>
  <c r="M13" i="16"/>
  <c r="K13"/>
  <c r="E14" i="14"/>
  <c r="G10" i="12"/>
  <c r="G64"/>
  <c r="D100" i="9"/>
  <c r="D83"/>
  <c r="D82" s="1"/>
  <c r="D133"/>
  <c r="D132" s="1"/>
  <c r="D125"/>
  <c r="D123"/>
  <c r="D74"/>
  <c r="E41" i="8"/>
  <c r="E40" s="1"/>
  <c r="D41"/>
  <c r="D40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7" i="9"/>
  <c r="D130"/>
  <c r="D129" s="1"/>
  <c r="D128" s="1"/>
  <c r="D96"/>
  <c r="D95" s="1"/>
  <c r="D50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H77" s="1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D70" i="9"/>
  <c r="C28" i="8"/>
  <c r="D168" i="9"/>
  <c r="D165"/>
  <c r="D164" s="1"/>
  <c r="D121"/>
  <c r="D66"/>
  <c r="D63"/>
  <c r="D56"/>
  <c r="D55" s="1"/>
  <c r="D45"/>
  <c r="D40"/>
  <c r="D35"/>
  <c r="D34"/>
  <c r="D39"/>
  <c r="D44"/>
  <c r="D49"/>
  <c r="D31"/>
  <c r="D26"/>
  <c r="D22"/>
  <c r="D14"/>
  <c r="D19"/>
  <c r="C16" i="8"/>
  <c r="C12"/>
  <c r="C19"/>
  <c r="C23"/>
  <c r="C41"/>
  <c r="C40" s="1"/>
  <c r="D62" i="9"/>
  <c r="D99"/>
  <c r="D114"/>
  <c r="D73"/>
  <c r="D69"/>
  <c r="D30"/>
  <c r="D25"/>
  <c r="D21"/>
  <c r="D18"/>
  <c r="D13"/>
  <c r="D11"/>
  <c r="D10" s="1"/>
  <c r="E11" i="14"/>
  <c r="E10" s="1"/>
  <c r="D98" i="9" l="1"/>
  <c r="G77" i="12"/>
  <c r="E135" i="14"/>
  <c r="E123" s="1"/>
  <c r="D135"/>
  <c r="D123" s="1"/>
  <c r="D61"/>
  <c r="D151" i="9"/>
  <c r="D158"/>
  <c r="D10" i="14"/>
  <c r="G84" i="15"/>
  <c r="D93" i="14"/>
  <c r="E93"/>
  <c r="E11" i="8"/>
  <c r="D11"/>
  <c r="D52" s="1"/>
  <c r="D120" i="9"/>
  <c r="D119" s="1"/>
  <c r="D33"/>
  <c r="M36" i="16"/>
  <c r="K36"/>
  <c r="E61" i="14"/>
  <c r="E34"/>
  <c r="E72"/>
  <c r="D72"/>
  <c r="D34"/>
  <c r="D24" i="9"/>
  <c r="E52" i="8"/>
  <c r="C11"/>
  <c r="C52" s="1"/>
  <c r="D61" i="9"/>
  <c r="I36" i="16"/>
  <c r="D9" i="9"/>
  <c r="D72"/>
  <c r="D154" i="14" l="1"/>
  <c r="E154"/>
  <c r="D139" i="9"/>
  <c r="D171" s="1"/>
</calcChain>
</file>

<file path=xl/sharedStrings.xml><?xml version="1.0" encoding="utf-8"?>
<sst xmlns="http://schemas.openxmlformats.org/spreadsheetml/2006/main" count="1510" uniqueCount="682">
  <si>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</si>
  <si>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</si>
  <si>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</si>
  <si>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</si>
  <si>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</si>
  <si>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</si>
  <si>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</si>
  <si>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</si>
  <si>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</si>
  <si>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</si>
  <si>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</si>
  <si>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</si>
  <si>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</si>
  <si>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</si>
  <si>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</si>
  <si>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</si>
  <si>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</si>
  <si>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</si>
  <si>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</si>
  <si>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</si>
  <si>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</si>
  <si>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</si>
  <si>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</si>
  <si>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</si>
  <si>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</si>
  <si>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</si>
  <si>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</si>
  <si>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</si>
  <si>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</si>
  <si>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</si>
  <si>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</si>
  <si>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</si>
  <si>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</si>
  <si>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</si>
  <si>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</si>
  <si>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</si>
  <si>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</si>
  <si>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</si>
  <si>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</si>
  <si>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</si>
  <si>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</si>
  <si>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</si>
  <si>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</si>
  <si>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</si>
  <si>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</si>
  <si>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</si>
  <si>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</si>
  <si>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</si>
  <si>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</si>
  <si>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</si>
  <si>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</si>
  <si>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</si>
  <si>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</si>
  <si>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</si>
  <si>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</si>
  <si>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</si>
  <si>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</si>
  <si>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</si>
  <si>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</si>
  <si>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</si>
  <si>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</si>
  <si>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</si>
  <si>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</si>
  <si>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</si>
  <si>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</si>
  <si>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</si>
  <si>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</si>
  <si>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</si>
  <si>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</si>
  <si>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</si>
  <si>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</si>
  <si>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</si>
  <si>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</si>
  <si>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</si>
  <si>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</si>
  <si>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</si>
  <si>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</si>
  <si>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</si>
  <si>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</si>
  <si>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</si>
  <si>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</si>
  <si>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</si>
  <si>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</si>
  <si>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</si>
  <si>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</si>
  <si>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</si>
  <si>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</si>
  <si>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</si>
  <si>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</si>
  <si>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</si>
  <si>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</si>
  <si>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</si>
  <si>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</si>
  <si>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</si>
  <si>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</si>
  <si>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</si>
  <si>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</si>
  <si>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</si>
  <si>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</si>
  <si>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</si>
  <si>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</si>
  <si>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</si>
  <si>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</si>
  <si>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</si>
  <si>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</si>
  <si>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</si>
  <si>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</si>
  <si>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</si>
  <si>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</si>
  <si>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</si>
  <si>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</si>
  <si>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</si>
  <si>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</si>
  <si>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</si>
  <si>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</si>
  <si>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</si>
  <si>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</si>
  <si>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</si>
  <si>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</si>
  <si>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</si>
  <si>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</si>
  <si>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</si>
  <si>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</si>
  <si>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</si>
  <si>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</si>
  <si>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</si>
  <si>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</si>
  <si>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</si>
  <si>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</si>
  <si>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</si>
  <si>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</si>
  <si>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</si>
  <si>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</si>
  <si>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</si>
  <si>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</si>
  <si>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</si>
  <si>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</si>
  <si>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</si>
  <si>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</si>
  <si>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</si>
  <si>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</si>
  <si>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</si>
  <si>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</si>
  <si>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</si>
  <si>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</si>
  <si>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</si>
  <si>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</si>
  <si>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</si>
  <si>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</si>
  <si>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</si>
  <si>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</si>
  <si>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</si>
  <si>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</si>
  <si>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</si>
  <si>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</si>
  <si>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</si>
  <si>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</si>
  <si>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</si>
  <si>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</si>
  <si>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</si>
  <si>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</si>
  <si>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</si>
  <si>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</si>
  <si>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</si>
  <si>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</si>
  <si>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</si>
  <si>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</si>
  <si>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</si>
  <si>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</si>
  <si>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</si>
  <si>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</si>
  <si>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</si>
  <si>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</si>
  <si>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</si>
  <si>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</si>
  <si>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</si>
  <si>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</si>
  <si>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</si>
  <si>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</si>
  <si>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</si>
  <si>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</si>
  <si>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</si>
  <si>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</si>
  <si>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</si>
  <si>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</si>
  <si>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</si>
  <si>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</si>
  <si>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</si>
  <si>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</si>
  <si>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</si>
  <si>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</si>
  <si>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</si>
  <si>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</si>
  <si>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</si>
  <si>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</si>
  <si>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</si>
  <si>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</si>
  <si>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</si>
  <si>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</si>
  <si>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</si>
  <si>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</si>
  <si>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</si>
  <si>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</si>
  <si>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</si>
  <si>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</si>
  <si>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</si>
  <si>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</si>
  <si>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</si>
  <si>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</si>
  <si>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</si>
  <si>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</si>
  <si>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</si>
  <si>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</si>
  <si>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</si>
  <si>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</si>
  <si>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</si>
  <si>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</si>
  <si>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</si>
  <si>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</si>
  <si>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</si>
  <si>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</si>
  <si>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</si>
  <si>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</si>
  <si>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</si>
  <si>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</si>
  <si>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</si>
  <si>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</si>
  <si>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13</t>
  </si>
  <si>
    <t>061010S0010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</si>
  <si>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</si>
  <si>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</si>
  <si>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</si>
  <si>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</si>
  <si>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</si>
  <si>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</si>
  <si>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</si>
  <si>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</si>
  <si>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</si>
  <si>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</si>
  <si>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</si>
  <si>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</si>
  <si>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</si>
  <si>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</si>
  <si>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</si>
  <si>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</si>
  <si>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</si>
  <si>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</si>
  <si>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</si>
  <si>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</si>
  <si>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</si>
  <si>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</si>
  <si>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</si>
  <si>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</si>
  <si>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</si>
  <si>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</si>
  <si>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</si>
  <si>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</si>
  <si>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</si>
  <si>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</si>
  <si>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</si>
  <si>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</si>
  <si>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</si>
  <si>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</si>
  <si>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</si>
  <si>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</si>
  <si>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</si>
  <si>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</si>
  <si>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</si>
  <si>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</si>
  <si>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</si>
  <si>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</si>
  <si>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</si>
  <si>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</si>
  <si>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</si>
  <si>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</si>
  <si>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</si>
  <si>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</si>
  <si>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</si>
  <si>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</si>
  <si>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</si>
  <si>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</si>
  <si>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</si>
  <si>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</si>
  <si>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</si>
  <si>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</si>
  <si>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</si>
  <si>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</si>
  <si>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</si>
  <si>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</si>
  <si>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</si>
  <si>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</si>
  <si>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</si>
  <si>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</si>
  <si>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</si>
  <si>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</si>
  <si>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</si>
  <si>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</si>
  <si>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</si>
  <si>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</si>
  <si>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</si>
  <si>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</si>
  <si>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</si>
  <si>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</si>
  <si>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</si>
  <si>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</si>
  <si>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</si>
  <si>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</si>
  <si>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</si>
  <si>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</si>
  <si>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</si>
  <si>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</si>
  <si>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</si>
  <si>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</si>
  <si>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</si>
  <si>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</si>
  <si>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</si>
  <si>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</si>
  <si>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</si>
  <si>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</si>
  <si>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</si>
  <si>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</si>
  <si>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</si>
  <si>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</si>
  <si>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</si>
  <si>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</si>
  <si>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</si>
  <si>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</si>
  <si>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</si>
  <si>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</si>
  <si>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</si>
  <si>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</si>
  <si>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</si>
  <si>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</si>
  <si>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</si>
  <si>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</si>
  <si>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</si>
  <si>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</si>
  <si>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</si>
  <si>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</si>
  <si>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</si>
  <si>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</si>
  <si>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</si>
  <si>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</si>
  <si>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</si>
  <si>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</si>
  <si>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</si>
  <si>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</si>
  <si>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</si>
  <si>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</si>
  <si>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</si>
  <si>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</si>
  <si>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</si>
  <si>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</si>
  <si>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</si>
  <si>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</si>
  <si>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</si>
  <si>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</si>
  <si>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</si>
  <si>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</si>
  <si>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</si>
  <si>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</si>
  <si>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</si>
  <si>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</si>
  <si>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</si>
  <si>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</si>
  <si>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</si>
  <si>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</si>
  <si>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</si>
  <si>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</si>
  <si>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</si>
  <si>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</si>
  <si>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</si>
  <si>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</si>
  <si>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</si>
  <si>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</si>
  <si>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</si>
  <si>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</si>
  <si>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</si>
  <si>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</si>
  <si>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</si>
  <si>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</si>
  <si>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</si>
  <si>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</si>
  <si>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</si>
  <si>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</si>
  <si>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</si>
  <si>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</si>
  <si>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</si>
  <si>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</si>
  <si>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</si>
  <si>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</si>
  <si>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</si>
  <si>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</si>
  <si>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</si>
  <si>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</si>
  <si>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</si>
  <si>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</si>
  <si>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</si>
  <si>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</si>
  <si>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</si>
  <si>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</si>
  <si>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</si>
  <si>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</si>
  <si>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</si>
  <si>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</si>
  <si>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</si>
  <si>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</si>
  <si>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</si>
  <si>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</si>
  <si>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</si>
  <si>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</si>
  <si>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</si>
  <si>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</si>
  <si>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</si>
  <si>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</si>
  <si>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</si>
  <si>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</si>
  <si>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</si>
  <si>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</si>
  <si>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</si>
  <si>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</si>
  <si>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</si>
  <si>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</si>
  <si>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</si>
  <si>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</si>
  <si>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</si>
  <si>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</si>
  <si>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</si>
  <si>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</si>
  <si>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</si>
  <si>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</si>
  <si>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</si>
  <si>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</si>
  <si>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</si>
  <si>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</si>
  <si>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</si>
  <si>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</si>
  <si>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</si>
  <si>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</si>
  <si>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</si>
  <si>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</si>
  <si>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</si>
  <si>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</si>
  <si>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</si>
  <si>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</si>
  <si>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</si>
  <si>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</si>
  <si>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</si>
  <si>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</si>
  <si>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</si>
  <si>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</si>
  <si>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</si>
  <si>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</si>
  <si>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</si>
  <si>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</si>
  <si>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</si>
  <si>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</si>
  <si>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</si>
  <si>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</si>
  <si>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</si>
  <si>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Укрепление материально-технической базы муниципальных учреждений культуры Колобовского городского поселения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</si>
  <si>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</si>
  <si>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</si>
  <si>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</si>
  <si>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</si>
  <si>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</si>
  <si>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</si>
  <si>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</si>
  <si>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</si>
  <si>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</si>
  <si>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</si>
  <si>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</si>
  <si>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</si>
  <si>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</si>
  <si>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</si>
  <si>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</si>
  <si>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</si>
  <si>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</si>
  <si>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</si>
  <si>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</si>
  <si>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</si>
  <si>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</si>
  <si>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</si>
  <si>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>0340100268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</si>
  <si>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</si>
  <si>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</si>
  <si>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</si>
  <si>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</si>
  <si>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</si>
  <si>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</si>
  <si>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</si>
  <si>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</si>
  <si>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</si>
  <si>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</si>
  <si>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</si>
  <si>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</si>
  <si>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</si>
  <si>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</si>
  <si>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</si>
  <si>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</si>
  <si>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</si>
  <si>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</si>
  <si>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</si>
  <si>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</si>
  <si>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</si>
  <si>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</si>
  <si>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</si>
  <si>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</si>
  <si>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</si>
  <si>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</si>
  <si>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</si>
  <si>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</si>
  <si>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</si>
  <si>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</si>
  <si>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</si>
  <si>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</si>
  <si>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</si>
  <si>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</si>
  <si>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</si>
  <si>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</si>
  <si>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</si>
  <si>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</si>
  <si>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</si>
  <si>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</si>
  <si>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</si>
  <si>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</si>
  <si>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</si>
  <si>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</si>
  <si>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</si>
  <si>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2021 год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</si>
  <si>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</si>
  <si>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</si>
  <si>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</si>
  <si>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</si>
  <si>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</si>
  <si>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</si>
  <si>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</si>
  <si>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</si>
  <si>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</si>
  <si>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</si>
  <si>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</si>
  <si>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</si>
  <si>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933 2 19 00000 13 0000 150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</si>
  <si>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</si>
  <si>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</si>
  <si>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</si>
  <si>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</si>
  <si>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</si>
  <si>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</si>
  <si>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</si>
  <si>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</si>
  <si>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</si>
  <si>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</si>
  <si>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</si>
  <si>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</si>
  <si>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</si>
  <si>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</si>
  <si>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</si>
  <si>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</si>
  <si>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</si>
  <si>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</si>
  <si>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</si>
  <si>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</si>
  <si>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Поддержка лучших сельских учреждений культуры Колобовского городского поселения</t>
  </si>
  <si>
    <t>061 01L5193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</si>
  <si>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</si>
  <si>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</si>
  <si>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</si>
  <si>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</si>
  <si>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</si>
  <si>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</si>
  <si>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</si>
  <si>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</si>
  <si>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</si>
  <si>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</si>
  <si>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</si>
  <si>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</si>
  <si>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</si>
  <si>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</si>
  <si>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</si>
  <si>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</si>
  <si>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</si>
  <si>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</si>
  <si>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</si>
  <si>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</si>
  <si>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</si>
  <si>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</si>
  <si>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</si>
  <si>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</si>
  <si>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</si>
  <si>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</si>
  <si>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</si>
  <si>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</si>
  <si>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</si>
  <si>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</si>
  <si>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</si>
  <si>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</si>
  <si>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</si>
  <si>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</si>
  <si>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</si>
  <si>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</si>
  <si>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</si>
  <si>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</si>
  <si>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</si>
  <si>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</si>
  <si>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</si>
  <si>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Выполнение работ по проектированию строительства (реконструкции), капитальному ремонту, 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фондов(Прочая закупка  товаров, работ и услуг )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</si>
  <si>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</si>
  <si>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</si>
  <si>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</si>
  <si>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</si>
  <si>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</si>
  <si>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2023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</si>
  <si>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</si>
  <si>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</si>
  <si>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</si>
  <si>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</si>
  <si>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</si>
  <si>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</si>
  <si>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</si>
  <si>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</si>
  <si>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</si>
  <si>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</si>
  <si>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</si>
  <si>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</si>
  <si>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</si>
  <si>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</si>
  <si>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</si>
  <si>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</si>
  <si>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</si>
  <si>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</si>
  <si>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</si>
  <si>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10 1 01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</si>
  <si>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</si>
  <si>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</t>
  </si>
  <si>
    <t>03401S7400</t>
  </si>
  <si>
    <t>Приложение № 5</t>
  </si>
  <si>
    <t>от______.2021№</t>
  </si>
  <si>
    <t xml:space="preserve">                                                                                          от______2021 №</t>
  </si>
  <si>
    <t>Приложение № 3 к решению Совета Колобовского городского поселения от  _______.2021 №</t>
  </si>
  <si>
    <t>Приложение №4  к решению Совета Колобовского городского поселения от _______ 2021_№__</t>
  </si>
  <si>
    <t>от_______2021 №</t>
  </si>
  <si>
    <t>Приложение № 6</t>
  </si>
  <si>
    <t xml:space="preserve">от ______2021№ </t>
  </si>
  <si>
    <t xml:space="preserve">                                                                                                                        Приложение № 7</t>
  </si>
  <si>
    <t>от______2021 №</t>
  </si>
  <si>
    <t xml:space="preserve">                                                                                                                        Приложение № 8</t>
  </si>
  <si>
    <t>от _____2021 №</t>
  </si>
  <si>
    <t xml:space="preserve">Приложение  №9 к Решению Совета  Колобовского городского поселения от _______2021 № </t>
  </si>
  <si>
    <t>Приложение N10 к решению Совета Колобовского городского поселения от ________2021 N_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</si>
  <si>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</si>
  <si>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</si>
  <si>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</si>
  <si>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</si>
  <si>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Передача полномочий  по внутреннему муниципальному контролю в соответствии заключенным соглашением(Иные межбюджетные трансферты)</t>
  </si>
  <si>
    <t>07 1  01   00530</t>
  </si>
  <si>
    <t>Исполнение судебных актов Российской Федерации и мировых соглашений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</si>
  <si>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</si>
  <si>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</si>
  <si>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31 9 00 80010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</si>
  <si>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</si>
  <si>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31 9 00 80011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</si>
  <si>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</si>
  <si>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</si>
  <si>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</si>
  <si>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</si>
  <si>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3190080011</t>
  </si>
  <si>
    <t>Иные межбюджетные 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</si>
  <si>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</si>
  <si>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</si>
  <si>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</si>
  <si>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</si>
  <si>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3190080010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</si>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</sst>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000"/>
  </numFmts>
  <fonts count="29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4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22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5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6" fillId="9" borderId="1" xfId="0" applyFont="1" applyFill="1" applyBorder="1"/>
    <xf numFmtId="0" fontId="27" fillId="9" borderId="1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27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8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6"/>
  <sheetViews>
    <sheetView view="pageBreakPreview" zoomScale="85" zoomScaleSheetLayoutView="85" workbookViewId="0">
      <selection activeCell="A13" sqref="A1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130</v>
      </c>
    </row>
    <row r="2" spans="1:2">
      <c r="B2" s="1" t="s">
        <v>171</v>
      </c>
    </row>
    <row r="3" spans="1:2">
      <c r="B3" s="1" t="s">
        <v>131</v>
      </c>
    </row>
    <row r="4" spans="1:2">
      <c r="B4" s="288" t="s">
        <v>637</v>
      </c>
    </row>
    <row r="5" spans="1:2">
      <c r="A5" s="1"/>
    </row>
    <row r="6" spans="1:2">
      <c r="A6" s="300" t="s">
        <v>677</v>
      </c>
      <c r="B6" s="300"/>
    </row>
    <row r="7" spans="1:2">
      <c r="A7" s="300"/>
      <c r="B7" s="300"/>
    </row>
    <row r="8" spans="1:2" ht="16.5" thickBot="1">
      <c r="A8" s="1"/>
      <c r="B8" s="11" t="s">
        <v>132</v>
      </c>
    </row>
    <row r="9" spans="1:2" ht="32.25" thickBot="1">
      <c r="A9" s="2" t="s">
        <v>133</v>
      </c>
      <c r="B9" s="3" t="s">
        <v>134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31</v>
      </c>
      <c r="B14" s="5">
        <v>50</v>
      </c>
    </row>
    <row r="15" spans="1:2" ht="48" customHeight="1" thickBot="1">
      <c r="A15" s="9" t="s">
        <v>32</v>
      </c>
      <c r="B15" s="5">
        <v>50</v>
      </c>
    </row>
    <row r="16" spans="1:2" ht="71.25" customHeight="1" thickBot="1">
      <c r="A16" s="9" t="s">
        <v>441</v>
      </c>
      <c r="B16" s="5">
        <v>100</v>
      </c>
    </row>
    <row r="17" spans="1:2" ht="48" customHeight="1" thickBot="1">
      <c r="A17" s="9" t="s">
        <v>222</v>
      </c>
      <c r="B17" s="5">
        <v>100</v>
      </c>
    </row>
    <row r="18" spans="1:2" ht="73.5" customHeight="1" thickBot="1">
      <c r="A18" s="9" t="s">
        <v>135</v>
      </c>
      <c r="B18" s="5">
        <v>100</v>
      </c>
    </row>
    <row r="19" spans="1:2" ht="43.5" customHeight="1" thickBot="1">
      <c r="A19" s="9" t="s">
        <v>33</v>
      </c>
      <c r="B19" s="5">
        <v>100</v>
      </c>
    </row>
    <row r="20" spans="1:2" ht="63" customHeight="1" thickBot="1">
      <c r="A20" s="9" t="s">
        <v>442</v>
      </c>
      <c r="B20" s="5">
        <v>100</v>
      </c>
    </row>
    <row r="21" spans="1:2" ht="69" customHeight="1" thickBot="1">
      <c r="A21" s="9" t="s">
        <v>34</v>
      </c>
      <c r="B21" s="5">
        <v>100</v>
      </c>
    </row>
    <row r="22" spans="1:2" ht="81" customHeight="1" thickBot="1">
      <c r="A22" s="9" t="s">
        <v>136</v>
      </c>
      <c r="B22" s="5">
        <v>100</v>
      </c>
    </row>
    <row r="23" spans="1:2" ht="33" customHeight="1" thickBot="1">
      <c r="A23" s="9" t="s">
        <v>35</v>
      </c>
      <c r="B23" s="5">
        <v>100</v>
      </c>
    </row>
    <row r="24" spans="1:2" ht="33" customHeight="1" thickBot="1">
      <c r="A24" s="284" t="s">
        <v>36</v>
      </c>
      <c r="B24" s="285">
        <v>100</v>
      </c>
    </row>
    <row r="25" spans="1:2" ht="33" customHeight="1" thickBot="1">
      <c r="A25" s="286" t="s">
        <v>625</v>
      </c>
      <c r="B25" s="285">
        <v>100</v>
      </c>
    </row>
    <row r="26" spans="1:2" ht="31.5" customHeight="1" thickBot="1">
      <c r="A26" s="286" t="s">
        <v>626</v>
      </c>
      <c r="B26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M8" sqref="M8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62" t="s">
        <v>649</v>
      </c>
      <c r="F1" s="362"/>
      <c r="G1" s="362"/>
      <c r="H1" s="362"/>
    </row>
    <row r="2" spans="2:8">
      <c r="E2" s="362"/>
      <c r="F2" s="362"/>
      <c r="G2" s="362"/>
      <c r="H2" s="362"/>
    </row>
    <row r="3" spans="2:8">
      <c r="E3" s="362"/>
      <c r="F3" s="362"/>
      <c r="G3" s="362"/>
      <c r="H3" s="362"/>
    </row>
    <row r="4" spans="2:8">
      <c r="E4" s="362"/>
      <c r="F4" s="362"/>
      <c r="G4" s="362"/>
      <c r="H4" s="362"/>
    </row>
    <row r="6" spans="2:8">
      <c r="B6" s="112"/>
      <c r="C6" s="387" t="s">
        <v>5</v>
      </c>
      <c r="D6" s="387"/>
      <c r="E6" s="387"/>
      <c r="F6" s="112"/>
    </row>
    <row r="7" spans="2:8" ht="15.75" customHeight="1">
      <c r="B7" s="394" t="s">
        <v>675</v>
      </c>
      <c r="C7" s="394"/>
      <c r="D7" s="394"/>
      <c r="E7" s="394"/>
      <c r="F7" s="394"/>
      <c r="G7" s="394"/>
      <c r="H7" s="394"/>
    </row>
    <row r="8" spans="2:8">
      <c r="B8" s="394"/>
      <c r="C8" s="394"/>
      <c r="D8" s="394"/>
      <c r="E8" s="394"/>
      <c r="F8" s="394"/>
      <c r="G8" s="394"/>
      <c r="H8" s="394"/>
    </row>
    <row r="9" spans="2:8">
      <c r="B9" s="394"/>
      <c r="C9" s="394"/>
      <c r="D9" s="394"/>
      <c r="E9" s="394"/>
      <c r="F9" s="394"/>
      <c r="G9" s="394"/>
      <c r="H9" s="394"/>
    </row>
    <row r="10" spans="2:8" ht="16.5" thickBot="1"/>
    <row r="11" spans="2:8" ht="16.5" thickBot="1">
      <c r="B11" s="388" t="s">
        <v>10</v>
      </c>
      <c r="C11" s="389"/>
      <c r="D11" s="390"/>
      <c r="E11" s="336" t="s">
        <v>150</v>
      </c>
      <c r="F11" s="337"/>
      <c r="G11" s="338"/>
    </row>
    <row r="12" spans="2:8" ht="16.5" thickBot="1">
      <c r="B12" s="391"/>
      <c r="C12" s="392"/>
      <c r="D12" s="393"/>
      <c r="E12" s="209" t="s">
        <v>529</v>
      </c>
      <c r="F12" s="210" t="s">
        <v>555</v>
      </c>
      <c r="G12" s="210" t="s">
        <v>611</v>
      </c>
    </row>
    <row r="13" spans="2:8" ht="18.75" customHeight="1">
      <c r="B13" s="378" t="s">
        <v>6</v>
      </c>
      <c r="C13" s="379"/>
      <c r="D13" s="380"/>
      <c r="E13" s="395">
        <v>0</v>
      </c>
      <c r="F13" s="390">
        <v>0</v>
      </c>
      <c r="G13" s="395">
        <v>0</v>
      </c>
    </row>
    <row r="14" spans="2:8" ht="22.5" customHeight="1">
      <c r="B14" s="381"/>
      <c r="C14" s="382"/>
      <c r="D14" s="383"/>
      <c r="E14" s="396"/>
      <c r="F14" s="398"/>
      <c r="G14" s="396"/>
    </row>
    <row r="15" spans="2:8" ht="16.5" customHeight="1" thickBot="1">
      <c r="B15" s="384"/>
      <c r="C15" s="385"/>
      <c r="D15" s="386"/>
      <c r="E15" s="397"/>
      <c r="F15" s="393"/>
      <c r="G15" s="397"/>
    </row>
    <row r="16" spans="2:8" ht="18.75" customHeight="1">
      <c r="B16" s="378" t="s">
        <v>493</v>
      </c>
      <c r="C16" s="417"/>
      <c r="D16" s="418"/>
      <c r="E16" s="395"/>
      <c r="F16" s="390">
        <v>0</v>
      </c>
      <c r="G16" s="395">
        <v>0</v>
      </c>
    </row>
    <row r="17" spans="2:7">
      <c r="B17" s="419"/>
      <c r="C17" s="420"/>
      <c r="D17" s="421"/>
      <c r="E17" s="396"/>
      <c r="F17" s="398"/>
      <c r="G17" s="396"/>
    </row>
    <row r="18" spans="2:7" ht="16.5" thickBot="1">
      <c r="B18" s="422"/>
      <c r="C18" s="423"/>
      <c r="D18" s="424"/>
      <c r="E18" s="397"/>
      <c r="F18" s="393"/>
      <c r="G18" s="397"/>
    </row>
    <row r="19" spans="2:7" ht="18.75" customHeight="1">
      <c r="B19" s="378" t="s">
        <v>494</v>
      </c>
      <c r="C19" s="379"/>
      <c r="D19" s="380"/>
      <c r="E19" s="388">
        <v>0</v>
      </c>
      <c r="F19" s="395">
        <v>0</v>
      </c>
      <c r="G19" s="395">
        <v>0</v>
      </c>
    </row>
    <row r="20" spans="2:7">
      <c r="B20" s="381"/>
      <c r="C20" s="382"/>
      <c r="D20" s="383"/>
      <c r="E20" s="434"/>
      <c r="F20" s="396"/>
      <c r="G20" s="396"/>
    </row>
    <row r="21" spans="2:7" ht="16.5" thickBot="1">
      <c r="B21" s="384"/>
      <c r="C21" s="385"/>
      <c r="D21" s="386"/>
      <c r="E21" s="391"/>
      <c r="F21" s="397"/>
      <c r="G21" s="397"/>
    </row>
    <row r="22" spans="2:7" ht="18.75" customHeight="1">
      <c r="B22" s="399" t="s">
        <v>495</v>
      </c>
      <c r="C22" s="400"/>
      <c r="D22" s="401"/>
      <c r="E22" s="388">
        <v>0</v>
      </c>
      <c r="F22" s="395">
        <v>0</v>
      </c>
      <c r="G22" s="395">
        <v>0</v>
      </c>
    </row>
    <row r="23" spans="2:7">
      <c r="B23" s="402"/>
      <c r="C23" s="403"/>
      <c r="D23" s="404"/>
      <c r="E23" s="434"/>
      <c r="F23" s="396"/>
      <c r="G23" s="396"/>
    </row>
    <row r="24" spans="2:7" ht="16.5" thickBot="1">
      <c r="B24" s="405"/>
      <c r="C24" s="406"/>
      <c r="D24" s="407"/>
      <c r="E24" s="391"/>
      <c r="F24" s="397"/>
      <c r="G24" s="397"/>
    </row>
    <row r="25" spans="2:7">
      <c r="B25" s="425" t="s">
        <v>439</v>
      </c>
      <c r="C25" s="426"/>
      <c r="D25" s="427"/>
      <c r="E25" s="395">
        <v>0</v>
      </c>
      <c r="F25" s="395">
        <v>0</v>
      </c>
      <c r="G25" s="395">
        <v>0</v>
      </c>
    </row>
    <row r="26" spans="2:7">
      <c r="B26" s="428"/>
      <c r="C26" s="429"/>
      <c r="D26" s="430"/>
      <c r="E26" s="396"/>
      <c r="F26" s="396"/>
      <c r="G26" s="396"/>
    </row>
    <row r="27" spans="2:7" ht="16.5" thickBot="1">
      <c r="B27" s="431"/>
      <c r="C27" s="432"/>
      <c r="D27" s="433"/>
      <c r="E27" s="397"/>
      <c r="F27" s="397"/>
      <c r="G27" s="397"/>
    </row>
    <row r="28" spans="2:7" ht="18.75" customHeight="1">
      <c r="B28" s="399" t="s">
        <v>440</v>
      </c>
      <c r="C28" s="400"/>
      <c r="D28" s="401"/>
      <c r="E28" s="395">
        <v>0</v>
      </c>
      <c r="F28" s="390">
        <v>0</v>
      </c>
      <c r="G28" s="395">
        <v>0</v>
      </c>
    </row>
    <row r="29" spans="2:7">
      <c r="B29" s="402"/>
      <c r="C29" s="403"/>
      <c r="D29" s="404"/>
      <c r="E29" s="396"/>
      <c r="F29" s="398"/>
      <c r="G29" s="396"/>
    </row>
    <row r="30" spans="2:7" ht="16.5" thickBot="1">
      <c r="B30" s="405"/>
      <c r="C30" s="406"/>
      <c r="D30" s="407"/>
      <c r="E30" s="397"/>
      <c r="F30" s="393"/>
      <c r="G30" s="397"/>
    </row>
    <row r="31" spans="2:7" ht="18.75" customHeight="1">
      <c r="B31" s="378" t="s">
        <v>7</v>
      </c>
      <c r="C31" s="379"/>
      <c r="D31" s="380"/>
      <c r="E31" s="395">
        <v>0</v>
      </c>
      <c r="F31" s="395">
        <v>0</v>
      </c>
      <c r="G31" s="395">
        <v>0</v>
      </c>
    </row>
    <row r="32" spans="2:7">
      <c r="B32" s="381"/>
      <c r="C32" s="382"/>
      <c r="D32" s="383"/>
      <c r="E32" s="396"/>
      <c r="F32" s="396"/>
      <c r="G32" s="396"/>
    </row>
    <row r="33" spans="2:7" ht="16.5" thickBot="1">
      <c r="B33" s="384"/>
      <c r="C33" s="385"/>
      <c r="D33" s="386"/>
      <c r="E33" s="397"/>
      <c r="F33" s="397"/>
      <c r="G33" s="397"/>
    </row>
    <row r="34" spans="2:7">
      <c r="B34" s="399" t="s">
        <v>8</v>
      </c>
      <c r="C34" s="400"/>
      <c r="D34" s="401"/>
      <c r="E34" s="395">
        <v>0</v>
      </c>
      <c r="F34" s="395">
        <v>0</v>
      </c>
      <c r="G34" s="395">
        <v>0</v>
      </c>
    </row>
    <row r="35" spans="2:7">
      <c r="B35" s="402"/>
      <c r="C35" s="403"/>
      <c r="D35" s="404"/>
      <c r="E35" s="396"/>
      <c r="F35" s="396"/>
      <c r="G35" s="396"/>
    </row>
    <row r="36" spans="2:7" ht="16.5" thickBot="1">
      <c r="B36" s="405"/>
      <c r="C36" s="406"/>
      <c r="D36" s="407"/>
      <c r="E36" s="397"/>
      <c r="F36" s="397"/>
      <c r="G36" s="397"/>
    </row>
    <row r="37" spans="2:7" ht="18.75" customHeight="1">
      <c r="B37" s="408" t="s">
        <v>496</v>
      </c>
      <c r="C37" s="409"/>
      <c r="D37" s="410"/>
      <c r="E37" s="395">
        <v>0</v>
      </c>
      <c r="F37" s="395">
        <v>0</v>
      </c>
      <c r="G37" s="395">
        <v>0</v>
      </c>
    </row>
    <row r="38" spans="2:7">
      <c r="B38" s="411"/>
      <c r="C38" s="412"/>
      <c r="D38" s="413"/>
      <c r="E38" s="396"/>
      <c r="F38" s="396"/>
      <c r="G38" s="396"/>
    </row>
    <row r="39" spans="2:7" ht="16.5" thickBot="1">
      <c r="B39" s="414"/>
      <c r="C39" s="415"/>
      <c r="D39" s="416"/>
      <c r="E39" s="397"/>
      <c r="F39" s="397"/>
      <c r="G39" s="397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36" t="s">
        <v>231</v>
      </c>
    </row>
    <row r="2" spans="1:2">
      <c r="B2" s="437"/>
    </row>
    <row r="3" spans="1:2">
      <c r="B3" s="437"/>
    </row>
    <row r="4" spans="1:2">
      <c r="B4" s="437"/>
    </row>
    <row r="5" spans="1:2">
      <c r="A5" s="12"/>
    </row>
    <row r="6" spans="1:2">
      <c r="A6" s="12"/>
    </row>
    <row r="7" spans="1:2" ht="18.75">
      <c r="A7" s="435"/>
      <c r="B7" s="435"/>
    </row>
    <row r="8" spans="1:2" ht="37.5" customHeight="1">
      <c r="A8" s="329"/>
      <c r="B8" s="329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A20" sqref="A20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188</v>
      </c>
    </row>
    <row r="2" spans="1:4">
      <c r="A2" s="1"/>
      <c r="B2" s="1" t="s">
        <v>171</v>
      </c>
    </row>
    <row r="3" spans="1:4">
      <c r="A3" s="1"/>
      <c r="B3" s="1" t="s">
        <v>4</v>
      </c>
    </row>
    <row r="4" spans="1:4">
      <c r="A4" s="1"/>
      <c r="B4" s="288" t="s">
        <v>638</v>
      </c>
    </row>
    <row r="5" spans="1:4">
      <c r="A5" s="1"/>
      <c r="B5" s="1"/>
    </row>
    <row r="6" spans="1:4" ht="163.5" customHeight="1">
      <c r="A6" s="304" t="s">
        <v>678</v>
      </c>
      <c r="B6" s="304"/>
      <c r="C6" s="304"/>
      <c r="D6" s="304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14" t="s">
        <v>1</v>
      </c>
      <c r="B9" s="305" t="s">
        <v>2</v>
      </c>
      <c r="C9" s="306"/>
      <c r="D9" s="307"/>
    </row>
    <row r="10" spans="1:4" ht="16.5" thickBot="1">
      <c r="A10" s="315"/>
      <c r="B10" s="308"/>
      <c r="C10" s="309"/>
      <c r="D10" s="310"/>
    </row>
    <row r="11" spans="1:4" ht="19.5" thickBot="1">
      <c r="A11" s="23">
        <v>1</v>
      </c>
      <c r="B11" s="311">
        <v>2</v>
      </c>
      <c r="C11" s="312"/>
      <c r="D11" s="313"/>
    </row>
    <row r="12" spans="1:4" ht="16.5" thickBot="1">
      <c r="A12" s="162" t="s">
        <v>3</v>
      </c>
      <c r="B12" s="301">
        <v>6.54E-2</v>
      </c>
      <c r="C12" s="302"/>
      <c r="D12" s="303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tabSelected="1" topLeftCell="A39" zoomScale="75" workbookViewId="0">
      <selection activeCell="B48" sqref="B48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16" t="s">
        <v>639</v>
      </c>
      <c r="D1" s="316"/>
    </row>
    <row r="2" spans="1:5">
      <c r="C2" s="316"/>
      <c r="D2" s="316"/>
    </row>
    <row r="3" spans="1:5">
      <c r="C3" s="316"/>
      <c r="D3" s="316"/>
    </row>
    <row r="4" spans="1:5">
      <c r="C4" s="316"/>
      <c r="D4" s="316"/>
    </row>
    <row r="5" spans="1:5" ht="20.25" customHeight="1">
      <c r="A5" s="317" t="s">
        <v>177</v>
      </c>
      <c r="B5" s="317"/>
      <c r="C5" s="317"/>
    </row>
    <row r="6" spans="1:5" ht="20.25" customHeight="1">
      <c r="A6" s="317"/>
      <c r="B6" s="317"/>
      <c r="C6" s="317"/>
    </row>
    <row r="7" spans="1:5" ht="21" thickBot="1">
      <c r="A7" s="318" t="s">
        <v>650</v>
      </c>
      <c r="B7" s="318"/>
      <c r="C7" s="318"/>
    </row>
    <row r="8" spans="1:5" ht="45.75" customHeight="1" thickBot="1">
      <c r="A8" s="319" t="s">
        <v>124</v>
      </c>
      <c r="B8" s="319" t="s">
        <v>178</v>
      </c>
      <c r="C8" s="121" t="s">
        <v>61</v>
      </c>
      <c r="D8" s="128" t="s">
        <v>61</v>
      </c>
      <c r="E8" s="127" t="s">
        <v>61</v>
      </c>
    </row>
    <row r="9" spans="1:5" ht="16.5" thickBot="1">
      <c r="A9" s="320"/>
      <c r="B9" s="320"/>
      <c r="C9" s="122">
        <v>2021</v>
      </c>
      <c r="D9" s="111">
        <v>2022</v>
      </c>
      <c r="E9" s="141">
        <v>2023</v>
      </c>
    </row>
    <row r="10" spans="1:5" ht="16.5" thickBot="1">
      <c r="A10" s="14"/>
      <c r="B10" s="26" t="s">
        <v>179</v>
      </c>
      <c r="C10" s="123"/>
      <c r="D10" s="139"/>
      <c r="E10" s="140"/>
    </row>
    <row r="11" spans="1:5" ht="32.25" thickBot="1">
      <c r="A11" s="129">
        <v>182</v>
      </c>
      <c r="B11" s="130" t="s">
        <v>386</v>
      </c>
      <c r="C11" s="131">
        <f>C12+C16+C19</f>
        <v>6663475</v>
      </c>
      <c r="D11" s="149">
        <f>D12+D16+D19</f>
        <v>6678600</v>
      </c>
      <c r="E11" s="150">
        <f>E12+E16+E19</f>
        <v>6680600</v>
      </c>
    </row>
    <row r="12" spans="1:5" ht="16.5" thickBot="1">
      <c r="A12" s="132" t="s">
        <v>180</v>
      </c>
      <c r="B12" s="133" t="s">
        <v>181</v>
      </c>
      <c r="C12" s="134">
        <f>SUM(C13:C15)</f>
        <v>5073275</v>
      </c>
      <c r="D12" s="149">
        <f>(D13+D14+D15)</f>
        <v>5085300</v>
      </c>
      <c r="E12" s="150">
        <f>(E13+E14+E15)</f>
        <v>5087300</v>
      </c>
    </row>
    <row r="13" spans="1:5" ht="94.5" customHeight="1" thickBot="1">
      <c r="A13" s="27" t="s">
        <v>137</v>
      </c>
      <c r="B13" s="28" t="s">
        <v>125</v>
      </c>
      <c r="C13" s="124">
        <v>5060000</v>
      </c>
      <c r="D13" s="151">
        <v>5070000</v>
      </c>
      <c r="E13" s="153">
        <v>5070000</v>
      </c>
    </row>
    <row r="14" spans="1:5" ht="117" customHeight="1" thickBot="1">
      <c r="A14" s="27" t="s">
        <v>138</v>
      </c>
      <c r="B14" s="29" t="s">
        <v>182</v>
      </c>
      <c r="C14" s="125">
        <v>5275</v>
      </c>
      <c r="D14" s="151">
        <v>5300</v>
      </c>
      <c r="E14" s="148">
        <v>5300</v>
      </c>
    </row>
    <row r="15" spans="1:5" ht="79.5" thickBot="1">
      <c r="A15" s="27" t="s">
        <v>139</v>
      </c>
      <c r="B15" s="13" t="s">
        <v>140</v>
      </c>
      <c r="C15" s="126">
        <v>8000</v>
      </c>
      <c r="D15" s="151">
        <v>10000</v>
      </c>
      <c r="E15" s="148">
        <v>12000</v>
      </c>
    </row>
    <row r="16" spans="1:5" ht="16.5" thickBot="1">
      <c r="A16" s="71" t="s">
        <v>183</v>
      </c>
      <c r="B16" s="135" t="s">
        <v>184</v>
      </c>
      <c r="C16" s="154">
        <f>C17</f>
        <v>375000</v>
      </c>
      <c r="D16" s="149">
        <f>D17</f>
        <v>378000</v>
      </c>
      <c r="E16" s="150">
        <f>E17</f>
        <v>378000</v>
      </c>
    </row>
    <row r="17" spans="1:5" ht="16.5" thickBot="1">
      <c r="A17" s="27" t="s">
        <v>141</v>
      </c>
      <c r="B17" s="13" t="s">
        <v>142</v>
      </c>
      <c r="C17" s="152">
        <v>375000</v>
      </c>
      <c r="D17" s="151">
        <v>378000</v>
      </c>
      <c r="E17" s="148">
        <v>378000</v>
      </c>
    </row>
    <row r="18" spans="1:5" ht="31.5" customHeight="1" thickBot="1">
      <c r="A18" s="29" t="s">
        <v>143</v>
      </c>
      <c r="B18" s="29" t="s">
        <v>185</v>
      </c>
      <c r="C18" s="125">
        <v>0</v>
      </c>
      <c r="D18" s="151">
        <v>0</v>
      </c>
      <c r="E18" s="148">
        <v>0</v>
      </c>
    </row>
    <row r="19" spans="1:5" ht="16.5" thickBot="1">
      <c r="A19" s="71" t="s">
        <v>186</v>
      </c>
      <c r="B19" s="135" t="s">
        <v>230</v>
      </c>
      <c r="C19" s="136">
        <f>SUM(C20:C22)</f>
        <v>1215200</v>
      </c>
      <c r="D19" s="149">
        <f>(D20+D21+D22)</f>
        <v>1215300</v>
      </c>
      <c r="E19" s="150">
        <f>(E20+E21+E22)</f>
        <v>1215300</v>
      </c>
    </row>
    <row r="20" spans="1:5" ht="79.5" thickBot="1">
      <c r="A20" s="29" t="s">
        <v>16</v>
      </c>
      <c r="B20" s="30" t="s">
        <v>17</v>
      </c>
      <c r="C20" s="125">
        <v>70200</v>
      </c>
      <c r="D20" s="151">
        <v>70300</v>
      </c>
      <c r="E20" s="148">
        <v>70300</v>
      </c>
    </row>
    <row r="21" spans="1:5" ht="67.5" customHeight="1" thickBot="1">
      <c r="A21" s="29" t="s">
        <v>19</v>
      </c>
      <c r="B21" s="10" t="s">
        <v>18</v>
      </c>
      <c r="C21" s="125">
        <v>650000</v>
      </c>
      <c r="D21" s="151">
        <v>650000</v>
      </c>
      <c r="E21" s="148">
        <v>650000</v>
      </c>
    </row>
    <row r="22" spans="1:5" ht="63" customHeight="1" thickBot="1">
      <c r="A22" s="29" t="s">
        <v>20</v>
      </c>
      <c r="B22" s="29" t="s">
        <v>21</v>
      </c>
      <c r="C22" s="125">
        <v>495000</v>
      </c>
      <c r="D22" s="151">
        <v>495000</v>
      </c>
      <c r="E22" s="148">
        <v>495000</v>
      </c>
    </row>
    <row r="23" spans="1:5" ht="32.25" thickBot="1">
      <c r="A23" s="137">
        <v>100</v>
      </c>
      <c r="B23" s="52" t="s">
        <v>144</v>
      </c>
      <c r="C23" s="154">
        <f>SUM(C24:C27)</f>
        <v>1762190</v>
      </c>
      <c r="D23" s="149">
        <f>(D24+D25+D26+D27)</f>
        <v>1796190</v>
      </c>
      <c r="E23" s="150">
        <f>(E24+E25+E26+E27)</f>
        <v>1831810</v>
      </c>
    </row>
    <row r="24" spans="1:5" ht="111.75" customHeight="1" thickBot="1">
      <c r="A24" s="27" t="s">
        <v>559</v>
      </c>
      <c r="B24" s="285" t="s">
        <v>235</v>
      </c>
      <c r="C24" s="152">
        <v>796740</v>
      </c>
      <c r="D24" s="151">
        <v>803610</v>
      </c>
      <c r="E24" s="148">
        <v>806520</v>
      </c>
    </row>
    <row r="25" spans="1:5" ht="152.25" customHeight="1" thickBot="1">
      <c r="A25" s="27" t="s">
        <v>560</v>
      </c>
      <c r="B25" s="285" t="s">
        <v>236</v>
      </c>
      <c r="C25" s="152">
        <v>4410</v>
      </c>
      <c r="D25" s="151">
        <v>4500</v>
      </c>
      <c r="E25" s="148">
        <v>4660</v>
      </c>
    </row>
    <row r="26" spans="1:5" ht="126.75" thickBot="1">
      <c r="A26" s="27" t="s">
        <v>561</v>
      </c>
      <c r="B26" s="285" t="s">
        <v>237</v>
      </c>
      <c r="C26" s="152">
        <v>1060950</v>
      </c>
      <c r="D26" s="151">
        <v>1087660</v>
      </c>
      <c r="E26" s="148">
        <v>1124130</v>
      </c>
    </row>
    <row r="27" spans="1:5" ht="126.75" thickBot="1">
      <c r="A27" s="27" t="s">
        <v>562</v>
      </c>
      <c r="B27" s="285" t="s">
        <v>119</v>
      </c>
      <c r="C27" s="152">
        <v>-99910</v>
      </c>
      <c r="D27" s="151">
        <v>-99580</v>
      </c>
      <c r="E27" s="148">
        <v>-103500</v>
      </c>
    </row>
    <row r="28" spans="1:5" ht="32.25" thickBot="1">
      <c r="A28" s="137">
        <v>900</v>
      </c>
      <c r="B28" s="52" t="s">
        <v>195</v>
      </c>
      <c r="C28" s="154">
        <f>SUM(C29:C30)</f>
        <v>70000</v>
      </c>
      <c r="D28" s="149">
        <f>(D29+D30)</f>
        <v>70000</v>
      </c>
      <c r="E28" s="150">
        <f>(E29+E30)</f>
        <v>70000</v>
      </c>
    </row>
    <row r="29" spans="1:5" ht="81" customHeight="1" thickBot="1">
      <c r="A29" s="113" t="s">
        <v>220</v>
      </c>
      <c r="B29" s="299" t="s">
        <v>679</v>
      </c>
      <c r="C29" s="155">
        <v>30000</v>
      </c>
      <c r="D29" s="151">
        <v>30000</v>
      </c>
      <c r="E29" s="148">
        <v>30000</v>
      </c>
    </row>
    <row r="30" spans="1:5" ht="80.25" customHeight="1" thickBot="1">
      <c r="A30" s="113" t="s">
        <v>221</v>
      </c>
      <c r="B30" s="299" t="s">
        <v>680</v>
      </c>
      <c r="C30" s="155">
        <v>40000</v>
      </c>
      <c r="D30" s="151">
        <v>40000</v>
      </c>
      <c r="E30" s="148">
        <v>40000</v>
      </c>
    </row>
    <row r="31" spans="1:5" ht="48" customHeight="1" thickBot="1">
      <c r="A31" s="138">
        <v>933</v>
      </c>
      <c r="B31" s="129" t="s">
        <v>384</v>
      </c>
      <c r="C31" s="156">
        <f>(C32+C33+C34++C35+C39+C36+C37+C38)</f>
        <v>205352</v>
      </c>
      <c r="D31" s="156">
        <f>(D32+D33+D34++D35+D39+D36+D37+D38)</f>
        <v>199652</v>
      </c>
      <c r="E31" s="156">
        <f>(E32+E33+E34++E35+E39+E36+E37+E38)</f>
        <v>200752</v>
      </c>
    </row>
    <row r="32" spans="1:5" ht="113.25" customHeight="1" thickBot="1">
      <c r="A32" s="27" t="s">
        <v>385</v>
      </c>
      <c r="B32" s="28" t="s">
        <v>387</v>
      </c>
      <c r="C32" s="155">
        <v>10500</v>
      </c>
      <c r="D32" s="147">
        <v>10600</v>
      </c>
      <c r="E32" s="148">
        <v>10700</v>
      </c>
    </row>
    <row r="33" spans="1:5" ht="122.25" customHeight="1" thickBot="1">
      <c r="A33" s="27" t="s">
        <v>23</v>
      </c>
      <c r="B33" s="28" t="s">
        <v>22</v>
      </c>
      <c r="C33" s="155">
        <v>19852</v>
      </c>
      <c r="D33" s="151">
        <v>19852</v>
      </c>
      <c r="E33" s="148">
        <v>19852</v>
      </c>
    </row>
    <row r="34" spans="1:5" ht="57" customHeight="1" thickBot="1">
      <c r="A34" s="29" t="s">
        <v>25</v>
      </c>
      <c r="B34" s="29" t="s">
        <v>24</v>
      </c>
      <c r="C34" s="157">
        <v>0</v>
      </c>
      <c r="D34" s="151">
        <v>0</v>
      </c>
      <c r="E34" s="148">
        <v>0</v>
      </c>
    </row>
    <row r="35" spans="1:5" ht="110.25" customHeight="1" thickBot="1">
      <c r="A35" s="27" t="s">
        <v>59</v>
      </c>
      <c r="B35" s="13" t="s">
        <v>60</v>
      </c>
      <c r="C35" s="214">
        <v>90000</v>
      </c>
      <c r="D35" s="171">
        <v>92000</v>
      </c>
      <c r="E35" s="173">
        <v>93000</v>
      </c>
    </row>
    <row r="36" spans="1:5" ht="152.25" customHeight="1" thickBot="1">
      <c r="A36" s="27" t="s">
        <v>443</v>
      </c>
      <c r="B36" s="213" t="s">
        <v>442</v>
      </c>
      <c r="C36" s="216">
        <v>10000</v>
      </c>
      <c r="D36" s="216">
        <v>10000</v>
      </c>
      <c r="E36" s="216">
        <v>10000</v>
      </c>
    </row>
    <row r="37" spans="1:5" ht="87.75" customHeight="1" thickBot="1">
      <c r="A37" s="217" t="s">
        <v>454</v>
      </c>
      <c r="B37" s="29" t="s">
        <v>453</v>
      </c>
      <c r="C37" s="216">
        <v>5000</v>
      </c>
      <c r="D37" s="216">
        <v>5000</v>
      </c>
      <c r="E37" s="216">
        <v>5000</v>
      </c>
    </row>
    <row r="38" spans="1:5" ht="51.75" customHeight="1" thickBot="1">
      <c r="A38" s="223" t="s">
        <v>528</v>
      </c>
      <c r="B38" s="13" t="s">
        <v>35</v>
      </c>
      <c r="C38" s="152">
        <v>0</v>
      </c>
      <c r="D38" s="224">
        <v>0</v>
      </c>
      <c r="E38" s="225">
        <v>0</v>
      </c>
    </row>
    <row r="39" spans="1:5" ht="126.75" thickBot="1">
      <c r="A39" s="27" t="s">
        <v>27</v>
      </c>
      <c r="B39" s="13" t="s">
        <v>26</v>
      </c>
      <c r="C39" s="152">
        <v>70000</v>
      </c>
      <c r="D39" s="172">
        <v>62200</v>
      </c>
      <c r="E39" s="172">
        <v>62200</v>
      </c>
    </row>
    <row r="40" spans="1:5" ht="16.5" thickBot="1">
      <c r="A40" s="137">
        <v>933</v>
      </c>
      <c r="B40" s="135" t="s">
        <v>120</v>
      </c>
      <c r="C40" s="154">
        <f>C41</f>
        <v>10240792.109999999</v>
      </c>
      <c r="D40" s="215">
        <f>D41</f>
        <v>6850900</v>
      </c>
      <c r="E40" s="176">
        <f>E41</f>
        <v>6850900</v>
      </c>
    </row>
    <row r="41" spans="1:5" ht="48" thickBot="1">
      <c r="A41" s="71" t="s">
        <v>121</v>
      </c>
      <c r="B41" s="135" t="s">
        <v>122</v>
      </c>
      <c r="C41" s="154">
        <f>SUM(C42:C51)</f>
        <v>10240792.109999999</v>
      </c>
      <c r="D41" s="215">
        <f>SUM(D42:D51)</f>
        <v>6850900</v>
      </c>
      <c r="E41" s="215">
        <f>SUM(E42:E51)</f>
        <v>6850900</v>
      </c>
    </row>
    <row r="42" spans="1:5" ht="79.5" thickBot="1">
      <c r="A42" s="27" t="s">
        <v>536</v>
      </c>
      <c r="B42" s="13" t="s">
        <v>681</v>
      </c>
      <c r="C42" s="273">
        <v>7360500</v>
      </c>
      <c r="D42" s="151">
        <v>6607400</v>
      </c>
      <c r="E42" s="148">
        <v>6607400</v>
      </c>
    </row>
    <row r="43" spans="1:5" ht="71.25" customHeight="1" thickBot="1">
      <c r="A43" s="27" t="s">
        <v>537</v>
      </c>
      <c r="B43" s="28" t="s">
        <v>28</v>
      </c>
      <c r="C43" s="155">
        <v>234700</v>
      </c>
      <c r="D43" s="151">
        <v>243500</v>
      </c>
      <c r="E43" s="148">
        <v>243500</v>
      </c>
    </row>
    <row r="44" spans="1:5" ht="55.5" customHeight="1" thickBot="1">
      <c r="A44" s="229" t="s">
        <v>538</v>
      </c>
      <c r="B44" s="230" t="s">
        <v>476</v>
      </c>
      <c r="C44" s="231">
        <v>0</v>
      </c>
      <c r="D44" s="232">
        <v>0</v>
      </c>
      <c r="E44" s="232">
        <v>0</v>
      </c>
    </row>
    <row r="45" spans="1:5" ht="32.25" thickBot="1">
      <c r="A45" s="229" t="s">
        <v>539</v>
      </c>
      <c r="B45" s="287" t="s">
        <v>29</v>
      </c>
      <c r="C45" s="231">
        <v>734986</v>
      </c>
      <c r="D45" s="232"/>
      <c r="E45" s="232"/>
    </row>
    <row r="46" spans="1:5" ht="51" customHeight="1" thickBot="1">
      <c r="A46" s="29" t="s">
        <v>540</v>
      </c>
      <c r="B46" s="29" t="s">
        <v>462</v>
      </c>
      <c r="C46" s="274">
        <v>337379.4</v>
      </c>
      <c r="D46" s="172">
        <v>0</v>
      </c>
      <c r="E46" s="172">
        <v>0</v>
      </c>
    </row>
    <row r="47" spans="1:5" ht="105.75" customHeight="1" thickBot="1">
      <c r="A47" s="29" t="s">
        <v>541</v>
      </c>
      <c r="B47" s="29" t="s">
        <v>463</v>
      </c>
      <c r="C47" s="157">
        <v>0</v>
      </c>
      <c r="D47" s="172">
        <v>0</v>
      </c>
      <c r="E47" s="172">
        <v>0</v>
      </c>
    </row>
    <row r="48" spans="1:5" ht="183.75" customHeight="1" thickBot="1">
      <c r="A48" s="29" t="s">
        <v>543</v>
      </c>
      <c r="B48" s="29" t="s">
        <v>544</v>
      </c>
      <c r="C48" s="157">
        <v>1573226.71</v>
      </c>
      <c r="D48" s="172">
        <v>0</v>
      </c>
      <c r="E48" s="172">
        <v>0</v>
      </c>
    </row>
    <row r="49" spans="1:5" ht="63" customHeight="1" thickBot="1">
      <c r="A49" s="27" t="s">
        <v>627</v>
      </c>
      <c r="B49" s="286" t="s">
        <v>629</v>
      </c>
      <c r="C49" s="152">
        <v>0</v>
      </c>
      <c r="D49" s="172"/>
      <c r="E49" s="172"/>
    </row>
    <row r="50" spans="1:5" ht="39.75" customHeight="1" thickBot="1">
      <c r="A50" s="27" t="s">
        <v>628</v>
      </c>
      <c r="B50" s="286" t="s">
        <v>630</v>
      </c>
      <c r="C50" s="152">
        <v>0</v>
      </c>
      <c r="D50" s="172"/>
      <c r="E50" s="172"/>
    </row>
    <row r="51" spans="1:5" ht="79.5" thickBot="1">
      <c r="A51" s="27" t="s">
        <v>542</v>
      </c>
      <c r="B51" s="13" t="s">
        <v>30</v>
      </c>
      <c r="C51" s="152">
        <v>0</v>
      </c>
      <c r="D51" s="175">
        <v>0</v>
      </c>
      <c r="E51" s="174">
        <v>0</v>
      </c>
    </row>
    <row r="52" spans="1:5" ht="16.5" thickBot="1">
      <c r="A52" s="55"/>
      <c r="B52" s="135" t="s">
        <v>123</v>
      </c>
      <c r="C52" s="275">
        <f>C11+C23+C28+C31+C40</f>
        <v>18941809.109999999</v>
      </c>
      <c r="D52" s="276">
        <f>D11+D23+D28+D31+D40</f>
        <v>15595342</v>
      </c>
      <c r="E52" s="176">
        <f>E11+E23+E28+E31+E40</f>
        <v>15634062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22" workbookViewId="0">
      <selection activeCell="E25" sqref="E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23" t="s">
        <v>640</v>
      </c>
      <c r="D2" s="323"/>
    </row>
    <row r="3" spans="1:5">
      <c r="C3" s="323"/>
      <c r="D3" s="323"/>
    </row>
    <row r="4" spans="1:5">
      <c r="C4" s="323"/>
      <c r="D4" s="323"/>
    </row>
    <row r="6" spans="1:5" ht="36.75" customHeight="1">
      <c r="A6" s="304" t="s">
        <v>651</v>
      </c>
      <c r="B6" s="304"/>
      <c r="C6" s="304"/>
      <c r="D6" s="304"/>
      <c r="E6" s="304"/>
    </row>
    <row r="7" spans="1:5" ht="19.5" thickBot="1">
      <c r="A7" s="15"/>
    </row>
    <row r="8" spans="1:5" ht="38.25" customHeight="1" thickBot="1">
      <c r="A8" s="319" t="s">
        <v>148</v>
      </c>
      <c r="B8" s="322" t="s">
        <v>149</v>
      </c>
      <c r="C8" s="324" t="s">
        <v>62</v>
      </c>
      <c r="D8" s="325"/>
      <c r="E8" s="326"/>
    </row>
    <row r="9" spans="1:5">
      <c r="A9" s="321"/>
      <c r="B9" s="321"/>
      <c r="C9" s="28" t="s">
        <v>558</v>
      </c>
      <c r="D9" s="28" t="s">
        <v>611</v>
      </c>
      <c r="E9" s="142" t="s">
        <v>652</v>
      </c>
    </row>
    <row r="10" spans="1:5" ht="16.5" thickBot="1">
      <c r="A10" s="320"/>
      <c r="B10" s="320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3" t="s">
        <v>162</v>
      </c>
      <c r="B12" s="144" t="s">
        <v>151</v>
      </c>
      <c r="C12" s="145">
        <v>0</v>
      </c>
      <c r="D12" s="146">
        <v>0</v>
      </c>
      <c r="E12" s="146">
        <v>0</v>
      </c>
    </row>
    <row r="13" spans="1:5" ht="16.5" thickBot="1">
      <c r="A13" s="16" t="s">
        <v>152</v>
      </c>
      <c r="B13" s="13"/>
      <c r="C13" s="19"/>
      <c r="D13" s="111"/>
      <c r="E13" s="111"/>
    </row>
    <row r="14" spans="1:5" ht="48" thickBot="1">
      <c r="A14" s="17" t="s">
        <v>161</v>
      </c>
      <c r="B14" s="13" t="s">
        <v>153</v>
      </c>
      <c r="C14" s="19">
        <v>0</v>
      </c>
      <c r="D14" s="111">
        <v>0</v>
      </c>
      <c r="E14" s="111">
        <v>0</v>
      </c>
    </row>
    <row r="15" spans="1:5" ht="79.5" thickBot="1">
      <c r="A15" s="17" t="s">
        <v>163</v>
      </c>
      <c r="B15" s="13" t="s">
        <v>154</v>
      </c>
      <c r="C15" s="19">
        <v>0</v>
      </c>
      <c r="D15" s="111">
        <v>0</v>
      </c>
      <c r="E15" s="111">
        <v>0</v>
      </c>
    </row>
    <row r="16" spans="1:5" ht="95.25" thickBot="1">
      <c r="A16" s="17" t="s">
        <v>38</v>
      </c>
      <c r="B16" s="13" t="s">
        <v>39</v>
      </c>
      <c r="C16" s="19">
        <v>0</v>
      </c>
      <c r="D16" s="111">
        <v>0</v>
      </c>
      <c r="E16" s="111">
        <v>0</v>
      </c>
    </row>
    <row r="17" spans="1:5" ht="95.25" thickBot="1">
      <c r="A17" s="17" t="s">
        <v>40</v>
      </c>
      <c r="B17" s="13" t="s">
        <v>37</v>
      </c>
      <c r="C17" s="19">
        <v>0</v>
      </c>
      <c r="D17" s="111">
        <v>0</v>
      </c>
      <c r="E17" s="111">
        <v>0</v>
      </c>
    </row>
    <row r="18" spans="1:5" ht="32.25" thickBot="1">
      <c r="A18" s="17" t="s">
        <v>164</v>
      </c>
      <c r="B18" s="13" t="s">
        <v>155</v>
      </c>
      <c r="C18" s="19">
        <v>0</v>
      </c>
      <c r="D18" s="111">
        <v>0</v>
      </c>
      <c r="E18" s="111">
        <v>0</v>
      </c>
    </row>
    <row r="19" spans="1:5" ht="32.25" thickBot="1">
      <c r="A19" s="17" t="s">
        <v>165</v>
      </c>
      <c r="B19" s="13" t="s">
        <v>156</v>
      </c>
      <c r="C19" s="95">
        <v>-18941809.109999999</v>
      </c>
      <c r="D19" s="172">
        <v>-15595342</v>
      </c>
      <c r="E19" s="172">
        <v>-15634062</v>
      </c>
    </row>
    <row r="20" spans="1:5" ht="32.25" thickBot="1">
      <c r="A20" s="17" t="s">
        <v>166</v>
      </c>
      <c r="B20" s="13" t="s">
        <v>156</v>
      </c>
      <c r="C20" s="95">
        <v>-18941809.109999999</v>
      </c>
      <c r="D20" s="172">
        <v>-15595342</v>
      </c>
      <c r="E20" s="172">
        <v>-15634062</v>
      </c>
    </row>
    <row r="21" spans="1:5" ht="48" thickBot="1">
      <c r="A21" s="17" t="s">
        <v>41</v>
      </c>
      <c r="B21" s="13" t="s">
        <v>42</v>
      </c>
      <c r="C21" s="95">
        <v>-18941809.109999999</v>
      </c>
      <c r="D21" s="172">
        <v>-15595342</v>
      </c>
      <c r="E21" s="172">
        <v>-15634062</v>
      </c>
    </row>
    <row r="22" spans="1:5" ht="32.25" thickBot="1">
      <c r="A22" s="17" t="s">
        <v>167</v>
      </c>
      <c r="B22" s="13" t="s">
        <v>157</v>
      </c>
      <c r="C22" s="95">
        <v>18941809.109999999</v>
      </c>
      <c r="D22" s="172">
        <v>15595342</v>
      </c>
      <c r="E22" s="172">
        <v>15634062</v>
      </c>
    </row>
    <row r="23" spans="1:5" ht="32.25" thickBot="1">
      <c r="A23" s="17" t="s">
        <v>168</v>
      </c>
      <c r="B23" s="13" t="s">
        <v>158</v>
      </c>
      <c r="C23" s="95">
        <v>18941809.109999999</v>
      </c>
      <c r="D23" s="172">
        <v>15595342</v>
      </c>
      <c r="E23" s="172">
        <v>15634062</v>
      </c>
    </row>
    <row r="24" spans="1:5" ht="48" thickBot="1">
      <c r="A24" s="17" t="s">
        <v>43</v>
      </c>
      <c r="B24" s="13" t="s">
        <v>44</v>
      </c>
      <c r="C24" s="95">
        <v>18941809.109999999</v>
      </c>
      <c r="D24" s="172">
        <v>15595342</v>
      </c>
      <c r="E24" s="172">
        <v>1563062</v>
      </c>
    </row>
    <row r="25" spans="1:5" ht="32.25" thickBot="1">
      <c r="A25" s="17" t="s">
        <v>169</v>
      </c>
      <c r="B25" s="13" t="s">
        <v>159</v>
      </c>
      <c r="C25" s="95">
        <v>0</v>
      </c>
      <c r="D25" s="172">
        <v>0</v>
      </c>
      <c r="E25" s="172">
        <v>0</v>
      </c>
    </row>
    <row r="26" spans="1:5" ht="32.25" thickBot="1">
      <c r="A26" s="17" t="s">
        <v>170</v>
      </c>
      <c r="B26" s="13" t="s">
        <v>160</v>
      </c>
      <c r="C26" s="95">
        <v>0</v>
      </c>
      <c r="D26" s="172">
        <v>0</v>
      </c>
      <c r="E26" s="172">
        <v>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7"/>
  <sheetViews>
    <sheetView topLeftCell="A140" zoomScale="75" workbookViewId="0">
      <selection activeCell="B161" sqref="B161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8" t="s">
        <v>636</v>
      </c>
    </row>
    <row r="2" spans="1:7">
      <c r="D2" s="1" t="s">
        <v>171</v>
      </c>
    </row>
    <row r="3" spans="1:7">
      <c r="D3" s="1" t="s">
        <v>131</v>
      </c>
    </row>
    <row r="4" spans="1:7">
      <c r="A4" s="18"/>
      <c r="C4" s="328" t="s">
        <v>641</v>
      </c>
      <c r="D4" s="328"/>
    </row>
    <row r="5" spans="1:7" ht="18" customHeight="1">
      <c r="A5" s="18"/>
      <c r="D5" s="1"/>
    </row>
    <row r="6" spans="1:7" ht="105.75" customHeight="1">
      <c r="A6" s="327" t="s">
        <v>653</v>
      </c>
      <c r="B6" s="327"/>
      <c r="C6" s="327"/>
      <c r="D6" s="327"/>
    </row>
    <row r="7" spans="1:7" ht="19.5" thickBot="1">
      <c r="A7" s="31"/>
    </row>
    <row r="8" spans="1:7" ht="32.25" thickBot="1">
      <c r="A8" s="2" t="s">
        <v>9</v>
      </c>
      <c r="B8" s="2" t="s">
        <v>126</v>
      </c>
      <c r="C8" s="3" t="s">
        <v>49</v>
      </c>
      <c r="D8" s="2" t="s">
        <v>127</v>
      </c>
    </row>
    <row r="9" spans="1:7" ht="79.5" thickBot="1">
      <c r="A9" s="50" t="s">
        <v>240</v>
      </c>
      <c r="B9" s="51" t="s">
        <v>255</v>
      </c>
      <c r="C9" s="52"/>
      <c r="D9" s="92">
        <f>D10+D13+D18+D21</f>
        <v>99520</v>
      </c>
    </row>
    <row r="10" spans="1:7" ht="16.5" thickBot="1">
      <c r="A10" s="54" t="s">
        <v>256</v>
      </c>
      <c r="B10" s="51" t="s">
        <v>258</v>
      </c>
      <c r="C10" s="52"/>
      <c r="D10" s="53">
        <f>D11</f>
        <v>25200</v>
      </c>
    </row>
    <row r="11" spans="1:7" ht="16.5" thickBot="1">
      <c r="A11" s="55" t="s">
        <v>257</v>
      </c>
      <c r="B11" s="51" t="s">
        <v>260</v>
      </c>
      <c r="C11" s="56"/>
      <c r="D11" s="90">
        <f>SUM(D12)</f>
        <v>25200</v>
      </c>
    </row>
    <row r="12" spans="1:7" ht="75" customHeight="1" thickBot="1">
      <c r="A12" s="260" t="s">
        <v>52</v>
      </c>
      <c r="B12" s="57" t="s">
        <v>259</v>
      </c>
      <c r="C12" s="7">
        <v>200</v>
      </c>
      <c r="D12" s="91">
        <v>25200</v>
      </c>
      <c r="G12" s="46"/>
    </row>
    <row r="13" spans="1:7" ht="32.25" thickBot="1">
      <c r="A13" s="58" t="s">
        <v>241</v>
      </c>
      <c r="B13" s="51" t="s">
        <v>196</v>
      </c>
      <c r="C13" s="59"/>
      <c r="D13" s="93">
        <f>SUM(D15:D17)</f>
        <v>68920</v>
      </c>
    </row>
    <row r="14" spans="1:7" ht="32.25" thickBot="1">
      <c r="A14" s="58" t="s">
        <v>268</v>
      </c>
      <c r="B14" s="60" t="s">
        <v>261</v>
      </c>
      <c r="C14" s="61"/>
      <c r="D14" s="94">
        <f>D15+D16+D17</f>
        <v>68920</v>
      </c>
    </row>
    <row r="15" spans="1:7" ht="60" customHeight="1" thickBot="1">
      <c r="A15" s="62" t="s">
        <v>53</v>
      </c>
      <c r="B15" s="63" t="s">
        <v>262</v>
      </c>
      <c r="C15" s="7">
        <v>200</v>
      </c>
      <c r="D15" s="91">
        <v>0</v>
      </c>
    </row>
    <row r="16" spans="1:7" ht="58.5" customHeight="1" thickBot="1">
      <c r="A16" s="62" t="s">
        <v>54</v>
      </c>
      <c r="B16" s="57" t="s">
        <v>263</v>
      </c>
      <c r="C16" s="2">
        <v>200</v>
      </c>
      <c r="D16" s="64">
        <v>0</v>
      </c>
    </row>
    <row r="17" spans="1:4" ht="63.75" thickBot="1">
      <c r="A17" s="62" t="s">
        <v>66</v>
      </c>
      <c r="B17" s="57" t="s">
        <v>264</v>
      </c>
      <c r="C17" s="2">
        <v>600</v>
      </c>
      <c r="D17" s="240">
        <v>68920</v>
      </c>
    </row>
    <row r="18" spans="1:4" ht="32.25" thickBot="1">
      <c r="A18" s="54" t="s">
        <v>242</v>
      </c>
      <c r="B18" s="51" t="s">
        <v>265</v>
      </c>
      <c r="C18" s="56"/>
      <c r="D18" s="182">
        <f>SUM(D20)</f>
        <v>5000</v>
      </c>
    </row>
    <row r="19" spans="1:4" ht="48" thickBot="1">
      <c r="A19" s="54" t="s">
        <v>267</v>
      </c>
      <c r="B19" s="60" t="s">
        <v>266</v>
      </c>
      <c r="C19" s="56"/>
      <c r="D19" s="90">
        <f>D20</f>
        <v>5000</v>
      </c>
    </row>
    <row r="20" spans="1:4" ht="48" thickBot="1">
      <c r="A20" s="62" t="s">
        <v>55</v>
      </c>
      <c r="B20" s="57" t="s">
        <v>269</v>
      </c>
      <c r="C20" s="2">
        <v>200</v>
      </c>
      <c r="D20" s="96">
        <v>5000</v>
      </c>
    </row>
    <row r="21" spans="1:4" ht="48" thickBot="1">
      <c r="A21" s="54" t="s">
        <v>243</v>
      </c>
      <c r="B21" s="51" t="s">
        <v>270</v>
      </c>
      <c r="C21" s="56"/>
      <c r="D21" s="90">
        <f>SUM(D23)</f>
        <v>400</v>
      </c>
    </row>
    <row r="22" spans="1:4" ht="32.25" thickBot="1">
      <c r="A22" s="54" t="s">
        <v>271</v>
      </c>
      <c r="B22" s="60" t="s">
        <v>272</v>
      </c>
      <c r="C22" s="56"/>
      <c r="D22" s="90">
        <f>D23</f>
        <v>400</v>
      </c>
    </row>
    <row r="23" spans="1:4" ht="64.5" customHeight="1" thickBot="1">
      <c r="A23" s="62" t="s">
        <v>57</v>
      </c>
      <c r="B23" s="57" t="s">
        <v>273</v>
      </c>
      <c r="C23" s="2">
        <v>200</v>
      </c>
      <c r="D23" s="96">
        <v>400</v>
      </c>
    </row>
    <row r="24" spans="1:4" ht="32.25" thickBot="1">
      <c r="A24" s="50" t="s">
        <v>244</v>
      </c>
      <c r="B24" s="51" t="s">
        <v>274</v>
      </c>
      <c r="C24" s="52"/>
      <c r="D24" s="92">
        <f>D25+D30</f>
        <v>3502187.55</v>
      </c>
    </row>
    <row r="25" spans="1:4" ht="32.25" thickBot="1">
      <c r="A25" s="65" t="s">
        <v>245</v>
      </c>
      <c r="B25" s="66" t="s">
        <v>275</v>
      </c>
      <c r="C25" s="67"/>
      <c r="D25" s="97">
        <f>SUM(D27:D29)</f>
        <v>3502187.55</v>
      </c>
    </row>
    <row r="26" spans="1:4" ht="32.25" thickBot="1">
      <c r="A26" s="68" t="s">
        <v>276</v>
      </c>
      <c r="B26" s="60" t="s">
        <v>277</v>
      </c>
      <c r="C26" s="67"/>
      <c r="D26" s="97">
        <f>D27+D28+D29</f>
        <v>3502187.55</v>
      </c>
    </row>
    <row r="27" spans="1:4" ht="48" thickBot="1">
      <c r="A27" s="69" t="s">
        <v>65</v>
      </c>
      <c r="B27" s="57" t="s">
        <v>278</v>
      </c>
      <c r="C27" s="2">
        <v>200</v>
      </c>
      <c r="D27" s="277">
        <v>1850299.5</v>
      </c>
    </row>
    <row r="28" spans="1:4" ht="104.25" customHeight="1" thickBot="1">
      <c r="A28" s="70" t="s">
        <v>606</v>
      </c>
      <c r="B28" s="283" t="s">
        <v>616</v>
      </c>
      <c r="C28" s="5">
        <v>200</v>
      </c>
      <c r="D28" s="95">
        <v>1651888.05</v>
      </c>
    </row>
    <row r="29" spans="1:4" ht="72.75" customHeight="1" thickBot="1">
      <c r="A29" s="62" t="s">
        <v>58</v>
      </c>
      <c r="B29" s="63" t="s">
        <v>279</v>
      </c>
      <c r="C29" s="7">
        <v>200</v>
      </c>
      <c r="D29" s="278">
        <v>0</v>
      </c>
    </row>
    <row r="30" spans="1:4" ht="16.5" thickBot="1">
      <c r="A30" s="65" t="s">
        <v>50</v>
      </c>
      <c r="B30" s="67" t="s">
        <v>281</v>
      </c>
      <c r="C30" s="67"/>
      <c r="D30" s="97">
        <f>SUM(D32)</f>
        <v>0</v>
      </c>
    </row>
    <row r="31" spans="1:4" ht="16.5" thickBot="1">
      <c r="A31" s="65" t="s">
        <v>280</v>
      </c>
      <c r="B31" s="60" t="s">
        <v>545</v>
      </c>
      <c r="C31" s="67"/>
      <c r="D31" s="97">
        <f>D32</f>
        <v>0</v>
      </c>
    </row>
    <row r="32" spans="1:4" ht="32.25" thickBot="1">
      <c r="A32" s="62" t="s">
        <v>56</v>
      </c>
      <c r="B32" s="57" t="s">
        <v>546</v>
      </c>
      <c r="C32" s="2">
        <v>200</v>
      </c>
      <c r="D32" s="96">
        <v>0</v>
      </c>
    </row>
    <row r="33" spans="1:4" ht="48" thickBot="1">
      <c r="A33" s="50" t="s">
        <v>51</v>
      </c>
      <c r="B33" s="51" t="s">
        <v>284</v>
      </c>
      <c r="C33" s="52"/>
      <c r="D33" s="92">
        <f>D34+D39+D44+D49</f>
        <v>627090.75</v>
      </c>
    </row>
    <row r="34" spans="1:4" ht="48" thickBot="1">
      <c r="A34" s="54" t="s">
        <v>187</v>
      </c>
      <c r="B34" s="51" t="s">
        <v>285</v>
      </c>
      <c r="C34" s="56"/>
      <c r="D34" s="90">
        <f>D36+D37+D38</f>
        <v>0</v>
      </c>
    </row>
    <row r="35" spans="1:4" ht="32.25" thickBot="1">
      <c r="A35" s="54" t="s">
        <v>286</v>
      </c>
      <c r="B35" s="60" t="s">
        <v>287</v>
      </c>
      <c r="C35" s="56"/>
      <c r="D35" s="90">
        <f>D36+D37+D38</f>
        <v>0</v>
      </c>
    </row>
    <row r="36" spans="1:4" ht="63.75" thickBot="1">
      <c r="A36" s="62" t="s">
        <v>214</v>
      </c>
      <c r="B36" s="57" t="s">
        <v>229</v>
      </c>
      <c r="C36" s="5">
        <v>400</v>
      </c>
      <c r="D36" s="95">
        <v>0</v>
      </c>
    </row>
    <row r="37" spans="1:4" ht="67.5" customHeight="1" thickBot="1">
      <c r="A37" s="69" t="s">
        <v>215</v>
      </c>
      <c r="B37" s="57" t="s">
        <v>216</v>
      </c>
      <c r="C37" s="5">
        <v>400</v>
      </c>
      <c r="D37" s="95">
        <v>0</v>
      </c>
    </row>
    <row r="38" spans="1:4" ht="78.75" customHeight="1" thickBot="1">
      <c r="A38" s="62" t="s">
        <v>218</v>
      </c>
      <c r="B38" s="57" t="s">
        <v>217</v>
      </c>
      <c r="C38" s="2">
        <v>400</v>
      </c>
      <c r="D38" s="95">
        <v>0</v>
      </c>
    </row>
    <row r="39" spans="1:4" ht="16.5" thickBot="1">
      <c r="A39" s="54" t="s">
        <v>128</v>
      </c>
      <c r="B39" s="51" t="s">
        <v>288</v>
      </c>
      <c r="C39" s="56"/>
      <c r="D39" s="90">
        <f>SUM(D41:D43)</f>
        <v>542406</v>
      </c>
    </row>
    <row r="40" spans="1:4" ht="16.5" thickBot="1">
      <c r="A40" s="54" t="s">
        <v>289</v>
      </c>
      <c r="B40" s="60" t="s">
        <v>290</v>
      </c>
      <c r="C40" s="56"/>
      <c r="D40" s="90">
        <f>D41+D42+D43</f>
        <v>542406</v>
      </c>
    </row>
    <row r="41" spans="1:4" ht="48" thickBot="1">
      <c r="A41" s="62" t="s">
        <v>67</v>
      </c>
      <c r="B41" s="57" t="s">
        <v>291</v>
      </c>
      <c r="C41" s="2">
        <v>200</v>
      </c>
      <c r="D41" s="95">
        <v>472406</v>
      </c>
    </row>
    <row r="42" spans="1:4" ht="48" thickBot="1">
      <c r="A42" s="62" t="s">
        <v>68</v>
      </c>
      <c r="B42" s="57" t="s">
        <v>292</v>
      </c>
      <c r="C42" s="2">
        <v>200</v>
      </c>
      <c r="D42" s="95">
        <v>70000</v>
      </c>
    </row>
    <row r="43" spans="1:4" ht="79.5" thickBot="1">
      <c r="A43" s="62" t="s">
        <v>491</v>
      </c>
      <c r="B43" s="57" t="s">
        <v>192</v>
      </c>
      <c r="C43" s="5">
        <v>400</v>
      </c>
      <c r="D43" s="95">
        <v>0</v>
      </c>
    </row>
    <row r="44" spans="1:4" ht="32.25" thickBot="1">
      <c r="A44" s="65" t="s">
        <v>129</v>
      </c>
      <c r="B44" s="51" t="s">
        <v>293</v>
      </c>
      <c r="C44" s="67"/>
      <c r="D44" s="97">
        <f>SUM(D46:D48)</f>
        <v>15000</v>
      </c>
    </row>
    <row r="45" spans="1:4" ht="32.25" thickBot="1">
      <c r="A45" s="65" t="s">
        <v>295</v>
      </c>
      <c r="B45" s="60" t="s">
        <v>294</v>
      </c>
      <c r="C45" s="67"/>
      <c r="D45" s="97">
        <f>D46+D47+D48</f>
        <v>15000</v>
      </c>
    </row>
    <row r="46" spans="1:4" ht="60.75" customHeight="1" thickBot="1">
      <c r="A46" s="62" t="s">
        <v>69</v>
      </c>
      <c r="B46" s="57" t="s">
        <v>296</v>
      </c>
      <c r="C46" s="7">
        <v>200</v>
      </c>
      <c r="D46" s="91">
        <v>0</v>
      </c>
    </row>
    <row r="47" spans="1:4" ht="48" thickBot="1">
      <c r="A47" s="62" t="s">
        <v>438</v>
      </c>
      <c r="B47" s="57" t="s">
        <v>379</v>
      </c>
      <c r="C47" s="7">
        <v>200</v>
      </c>
      <c r="D47" s="91">
        <v>15000</v>
      </c>
    </row>
    <row r="48" spans="1:4" ht="56.25" customHeight="1" thickBot="1">
      <c r="A48" s="69" t="s">
        <v>70</v>
      </c>
      <c r="B48" s="57" t="s">
        <v>297</v>
      </c>
      <c r="C48" s="2">
        <v>200</v>
      </c>
      <c r="D48" s="96">
        <v>0</v>
      </c>
    </row>
    <row r="49" spans="1:4" ht="32.25" thickBot="1">
      <c r="A49" s="54" t="s">
        <v>238</v>
      </c>
      <c r="B49" s="51" t="s">
        <v>298</v>
      </c>
      <c r="C49" s="56"/>
      <c r="D49" s="90">
        <f>SUM(D51:D54)</f>
        <v>69684.75</v>
      </c>
    </row>
    <row r="50" spans="1:4" ht="48" thickBot="1">
      <c r="A50" s="54" t="s">
        <v>299</v>
      </c>
      <c r="B50" s="60" t="s">
        <v>300</v>
      </c>
      <c r="C50" s="56"/>
      <c r="D50" s="90">
        <f>D51+D53+D54+D52</f>
        <v>69684.75</v>
      </c>
    </row>
    <row r="51" spans="1:4" ht="59.25" customHeight="1" thickBot="1">
      <c r="A51" s="62" t="s">
        <v>71</v>
      </c>
      <c r="B51" s="57" t="s">
        <v>301</v>
      </c>
      <c r="C51" s="2">
        <v>200</v>
      </c>
      <c r="D51" s="19">
        <v>0</v>
      </c>
    </row>
    <row r="52" spans="1:4" ht="70.5" customHeight="1" thickBot="1">
      <c r="A52" s="62" t="s">
        <v>550</v>
      </c>
      <c r="B52" s="57" t="s">
        <v>551</v>
      </c>
      <c r="C52" s="177">
        <v>500</v>
      </c>
      <c r="D52" s="95">
        <v>69684.75</v>
      </c>
    </row>
    <row r="53" spans="1:4" ht="48" thickBot="1">
      <c r="A53" s="62" t="s">
        <v>478</v>
      </c>
      <c r="B53" s="57" t="s">
        <v>552</v>
      </c>
      <c r="C53" s="2">
        <v>200</v>
      </c>
      <c r="D53" s="95">
        <v>0</v>
      </c>
    </row>
    <row r="54" spans="1:4" ht="113.25" thickBot="1">
      <c r="A54" s="222" t="s">
        <v>634</v>
      </c>
      <c r="B54" s="57" t="s">
        <v>635</v>
      </c>
      <c r="C54" s="2">
        <v>400</v>
      </c>
      <c r="D54" s="95">
        <v>0</v>
      </c>
    </row>
    <row r="55" spans="1:4" ht="48" thickBot="1">
      <c r="A55" s="71" t="s">
        <v>461</v>
      </c>
      <c r="B55" s="51" t="s">
        <v>303</v>
      </c>
      <c r="C55" s="52"/>
      <c r="D55" s="92">
        <f>D56</f>
        <v>10000</v>
      </c>
    </row>
    <row r="56" spans="1:4" ht="32.25" thickBot="1">
      <c r="A56" s="68" t="s">
        <v>254</v>
      </c>
      <c r="B56" s="51" t="s">
        <v>304</v>
      </c>
      <c r="C56" s="72"/>
      <c r="D56" s="98">
        <f>SUM(D58:D60)</f>
        <v>10000</v>
      </c>
    </row>
    <row r="57" spans="1:4" ht="32.25" thickBot="1">
      <c r="A57" s="54" t="s">
        <v>305</v>
      </c>
      <c r="B57" s="60" t="s">
        <v>306</v>
      </c>
      <c r="C57" s="72"/>
      <c r="D57" s="98">
        <f>SUM(D58:D60)</f>
        <v>10000</v>
      </c>
    </row>
    <row r="58" spans="1:4" ht="34.5" customHeight="1" thickBot="1">
      <c r="A58" s="62" t="s">
        <v>623</v>
      </c>
      <c r="B58" s="57" t="s">
        <v>624</v>
      </c>
      <c r="C58" s="2">
        <v>200</v>
      </c>
      <c r="D58" s="95">
        <v>0</v>
      </c>
    </row>
    <row r="59" spans="1:4" ht="48" thickBot="1">
      <c r="A59" s="69" t="s">
        <v>74</v>
      </c>
      <c r="B59" s="57" t="s">
        <v>308</v>
      </c>
      <c r="C59" s="2">
        <v>200</v>
      </c>
      <c r="D59" s="277">
        <v>10000</v>
      </c>
    </row>
    <row r="60" spans="1:4" ht="32.25" thickBot="1">
      <c r="A60" s="62" t="s">
        <v>75</v>
      </c>
      <c r="B60" s="57" t="s">
        <v>309</v>
      </c>
      <c r="C60" s="2">
        <v>200</v>
      </c>
      <c r="D60" s="95">
        <v>0</v>
      </c>
    </row>
    <row r="61" spans="1:4" ht="48" thickBot="1">
      <c r="A61" s="50" t="s">
        <v>146</v>
      </c>
      <c r="B61" s="51" t="s">
        <v>310</v>
      </c>
      <c r="C61" s="52"/>
      <c r="D61" s="92">
        <f>D62+D66+D69</f>
        <v>2029200</v>
      </c>
    </row>
    <row r="62" spans="1:4" ht="32.25" thickBot="1">
      <c r="A62" s="65" t="s">
        <v>147</v>
      </c>
      <c r="B62" s="51" t="s">
        <v>311</v>
      </c>
      <c r="C62" s="67"/>
      <c r="D62" s="99">
        <f>SUM(D64:D65)</f>
        <v>2019200</v>
      </c>
    </row>
    <row r="63" spans="1:4" ht="16.5" thickBot="1">
      <c r="A63" s="68" t="s">
        <v>312</v>
      </c>
      <c r="B63" s="60" t="s">
        <v>313</v>
      </c>
      <c r="C63" s="67"/>
      <c r="D63" s="99">
        <f>D64+D65</f>
        <v>2019200</v>
      </c>
    </row>
    <row r="64" spans="1:4" s="44" customFormat="1" ht="32.25" thickBot="1">
      <c r="A64" s="62" t="s">
        <v>76</v>
      </c>
      <c r="B64" s="57" t="s">
        <v>314</v>
      </c>
      <c r="C64" s="73">
        <v>200</v>
      </c>
      <c r="D64" s="279">
        <v>1800000</v>
      </c>
    </row>
    <row r="65" spans="1:4" s="44" customFormat="1" ht="48" thickBot="1">
      <c r="A65" s="62" t="s">
        <v>77</v>
      </c>
      <c r="B65" s="57" t="s">
        <v>315</v>
      </c>
      <c r="C65" s="73">
        <v>200</v>
      </c>
      <c r="D65" s="278">
        <v>219200</v>
      </c>
    </row>
    <row r="66" spans="1:4" ht="32.25" thickBot="1">
      <c r="A66" s="68" t="s">
        <v>12</v>
      </c>
      <c r="B66" s="51" t="s">
        <v>316</v>
      </c>
      <c r="C66" s="72"/>
      <c r="D66" s="102">
        <f>D67</f>
        <v>10000</v>
      </c>
    </row>
    <row r="67" spans="1:4" ht="32.25" thickBot="1">
      <c r="A67" s="74" t="s">
        <v>317</v>
      </c>
      <c r="B67" s="60" t="s">
        <v>197</v>
      </c>
      <c r="C67" s="56"/>
      <c r="D67" s="103">
        <f>D68</f>
        <v>10000</v>
      </c>
    </row>
    <row r="68" spans="1:4" ht="48" thickBot="1">
      <c r="A68" s="69" t="s">
        <v>78</v>
      </c>
      <c r="B68" s="57" t="s">
        <v>395</v>
      </c>
      <c r="C68" s="75"/>
      <c r="D68" s="280">
        <v>10000</v>
      </c>
    </row>
    <row r="69" spans="1:4" ht="32.25" thickBot="1">
      <c r="A69" s="54" t="s">
        <v>13</v>
      </c>
      <c r="B69" s="51" t="s">
        <v>318</v>
      </c>
      <c r="C69" s="56"/>
      <c r="D69" s="103">
        <f>SUM(D71)</f>
        <v>0</v>
      </c>
    </row>
    <row r="70" spans="1:4" ht="16.5" thickBot="1">
      <c r="A70" s="54" t="s">
        <v>319</v>
      </c>
      <c r="B70" s="60" t="s">
        <v>320</v>
      </c>
      <c r="C70" s="56"/>
      <c r="D70" s="103">
        <f>D71</f>
        <v>0</v>
      </c>
    </row>
    <row r="71" spans="1:4" ht="48" thickBot="1">
      <c r="A71" s="62" t="s">
        <v>79</v>
      </c>
      <c r="B71" s="57" t="s">
        <v>321</v>
      </c>
      <c r="C71" s="2">
        <v>200</v>
      </c>
      <c r="D71" s="96">
        <v>0</v>
      </c>
    </row>
    <row r="72" spans="1:4" ht="32.25" thickBot="1">
      <c r="A72" s="76" t="s">
        <v>14</v>
      </c>
      <c r="B72" s="51" t="s">
        <v>322</v>
      </c>
      <c r="C72" s="52"/>
      <c r="D72" s="92">
        <f>D73+D82+D91+D95</f>
        <v>4666305.5199999996</v>
      </c>
    </row>
    <row r="73" spans="1:4" ht="48" thickBot="1">
      <c r="A73" s="68" t="s">
        <v>15</v>
      </c>
      <c r="B73" s="51" t="s">
        <v>323</v>
      </c>
      <c r="C73" s="72"/>
      <c r="D73" s="105">
        <f>SUM(D75:D81)</f>
        <v>3782486.02</v>
      </c>
    </row>
    <row r="74" spans="1:4" ht="23.25" customHeight="1" thickBot="1">
      <c r="A74" s="54" t="s">
        <v>325</v>
      </c>
      <c r="B74" s="60" t="s">
        <v>324</v>
      </c>
      <c r="C74" s="56"/>
      <c r="D74" s="106">
        <f>D75+D76+D77+D80+D81+D78+D79</f>
        <v>3782486.02</v>
      </c>
    </row>
    <row r="75" spans="1:4" ht="92.25" customHeight="1" thickBot="1">
      <c r="A75" s="77" t="s">
        <v>327</v>
      </c>
      <c r="B75" s="57" t="s">
        <v>326</v>
      </c>
      <c r="C75" s="5">
        <v>100</v>
      </c>
      <c r="D75" s="95">
        <v>2364977</v>
      </c>
    </row>
    <row r="76" spans="1:4" ht="127.5" customHeight="1" thickBot="1">
      <c r="A76" s="77" t="s">
        <v>219</v>
      </c>
      <c r="B76" s="57" t="s">
        <v>620</v>
      </c>
      <c r="C76" s="5">
        <v>100</v>
      </c>
      <c r="D76" s="95">
        <v>152204</v>
      </c>
    </row>
    <row r="77" spans="1:4" ht="111" thickBot="1">
      <c r="A77" s="69" t="s">
        <v>328</v>
      </c>
      <c r="B77" s="57" t="s">
        <v>191</v>
      </c>
      <c r="C77" s="5">
        <v>100</v>
      </c>
      <c r="D77" s="95">
        <v>428742</v>
      </c>
    </row>
    <row r="78" spans="1:4" ht="32.25" thickBot="1">
      <c r="A78" s="69" t="s">
        <v>563</v>
      </c>
      <c r="B78" s="57" t="s">
        <v>564</v>
      </c>
      <c r="C78" s="5">
        <v>200</v>
      </c>
      <c r="D78" s="95">
        <v>0</v>
      </c>
    </row>
    <row r="79" spans="1:4" ht="32.25" thickBot="1">
      <c r="A79" s="69" t="s">
        <v>460</v>
      </c>
      <c r="B79" s="57" t="s">
        <v>455</v>
      </c>
      <c r="C79" s="5">
        <v>200</v>
      </c>
      <c r="D79" s="95">
        <v>0</v>
      </c>
    </row>
    <row r="80" spans="1:4" ht="48" thickBot="1">
      <c r="A80" s="10" t="s">
        <v>329</v>
      </c>
      <c r="B80" s="57" t="s">
        <v>326</v>
      </c>
      <c r="C80" s="5">
        <v>200</v>
      </c>
      <c r="D80" s="95">
        <v>771952.48</v>
      </c>
    </row>
    <row r="81" spans="1:4" ht="32.25" thickBot="1">
      <c r="A81" s="9" t="s">
        <v>330</v>
      </c>
      <c r="B81" s="57" t="s">
        <v>326</v>
      </c>
      <c r="C81" s="5">
        <v>800</v>
      </c>
      <c r="D81" s="95">
        <v>64610.54</v>
      </c>
    </row>
    <row r="82" spans="1:4" ht="32.25" thickBot="1">
      <c r="A82" s="54" t="s">
        <v>172</v>
      </c>
      <c r="B82" s="51" t="s">
        <v>332</v>
      </c>
      <c r="C82" s="56"/>
      <c r="D82" s="90">
        <f>D83</f>
        <v>864203</v>
      </c>
    </row>
    <row r="83" spans="1:4" ht="16.5" thickBot="1">
      <c r="A83" s="54" t="s">
        <v>331</v>
      </c>
      <c r="B83" s="60" t="s">
        <v>333</v>
      </c>
      <c r="C83" s="56"/>
      <c r="D83" s="90">
        <f>D84+D85+D86+D89+D90+D87+D88</f>
        <v>864203</v>
      </c>
    </row>
    <row r="84" spans="1:4" ht="79.5" thickBot="1">
      <c r="A84" s="234" t="s">
        <v>335</v>
      </c>
      <c r="B84" s="57" t="s">
        <v>334</v>
      </c>
      <c r="C84" s="2">
        <v>100</v>
      </c>
      <c r="D84" s="95">
        <v>431242</v>
      </c>
    </row>
    <row r="85" spans="1:4" ht="126" customHeight="1" thickBot="1">
      <c r="A85" s="114" t="s">
        <v>219</v>
      </c>
      <c r="B85" s="57" t="s">
        <v>621</v>
      </c>
      <c r="C85" s="5">
        <v>100</v>
      </c>
      <c r="D85" s="95">
        <v>108717</v>
      </c>
    </row>
    <row r="86" spans="1:4" ht="111" thickBot="1">
      <c r="A86" s="226" t="s">
        <v>336</v>
      </c>
      <c r="B86" s="2" t="s">
        <v>198</v>
      </c>
      <c r="C86" s="5">
        <v>100</v>
      </c>
      <c r="D86" s="95">
        <v>306244</v>
      </c>
    </row>
    <row r="87" spans="1:4" ht="48" thickBot="1">
      <c r="A87" s="261" t="s">
        <v>479</v>
      </c>
      <c r="B87" s="2" t="s">
        <v>481</v>
      </c>
      <c r="C87" s="2">
        <v>200</v>
      </c>
      <c r="D87" s="96">
        <v>0</v>
      </c>
    </row>
    <row r="88" spans="1:4" ht="48" thickBot="1">
      <c r="A88" s="261" t="s">
        <v>480</v>
      </c>
      <c r="B88" s="2" t="s">
        <v>482</v>
      </c>
      <c r="C88" s="2">
        <v>200</v>
      </c>
      <c r="D88" s="96">
        <v>0</v>
      </c>
    </row>
    <row r="89" spans="1:4" ht="32.25" thickBot="1">
      <c r="A89" s="10" t="s">
        <v>337</v>
      </c>
      <c r="B89" s="63" t="s">
        <v>334</v>
      </c>
      <c r="C89" s="7">
        <v>200</v>
      </c>
      <c r="D89" s="91">
        <v>18000</v>
      </c>
    </row>
    <row r="90" spans="1:4" ht="48" thickBot="1">
      <c r="A90" s="69" t="s">
        <v>338</v>
      </c>
      <c r="B90" s="57" t="s">
        <v>190</v>
      </c>
      <c r="C90" s="7">
        <v>200</v>
      </c>
      <c r="D90" s="91"/>
    </row>
    <row r="91" spans="1:4" ht="32.25" thickBot="1">
      <c r="A91" s="68" t="s">
        <v>173</v>
      </c>
      <c r="B91" s="51" t="s">
        <v>339</v>
      </c>
      <c r="C91" s="59"/>
      <c r="D91" s="93">
        <f>SUM(D92)</f>
        <v>14616.5</v>
      </c>
    </row>
    <row r="92" spans="1:4" ht="16.5" thickBot="1">
      <c r="A92" s="54" t="s">
        <v>340</v>
      </c>
      <c r="B92" s="60" t="s">
        <v>341</v>
      </c>
      <c r="C92" s="56"/>
      <c r="D92" s="90">
        <f>D94+D93</f>
        <v>14616.5</v>
      </c>
    </row>
    <row r="93" spans="1:4" ht="66.75" customHeight="1" thickBot="1">
      <c r="A93" s="237" t="s">
        <v>565</v>
      </c>
      <c r="B93" s="238" t="s">
        <v>566</v>
      </c>
      <c r="C93" s="239">
        <v>100</v>
      </c>
      <c r="D93" s="240">
        <v>0</v>
      </c>
    </row>
    <row r="94" spans="1:4" ht="63.75" thickBot="1">
      <c r="A94" s="241" t="s">
        <v>342</v>
      </c>
      <c r="B94" s="57" t="s">
        <v>343</v>
      </c>
      <c r="C94" s="5">
        <v>200</v>
      </c>
      <c r="D94" s="240">
        <v>14616.5</v>
      </c>
    </row>
    <row r="95" spans="1:4" ht="16.5" thickBot="1">
      <c r="A95" s="178" t="s">
        <v>417</v>
      </c>
      <c r="B95" s="82" t="s">
        <v>421</v>
      </c>
      <c r="C95" s="179"/>
      <c r="D95" s="107">
        <f>D96</f>
        <v>5000</v>
      </c>
    </row>
    <row r="96" spans="1:4" ht="16.5" thickBot="1">
      <c r="A96" s="178" t="s">
        <v>418</v>
      </c>
      <c r="B96" s="82" t="s">
        <v>422</v>
      </c>
      <c r="C96" s="179"/>
      <c r="D96" s="107">
        <f>D97</f>
        <v>5000</v>
      </c>
    </row>
    <row r="97" spans="1:4" ht="32.25" thickBot="1">
      <c r="A97" s="9" t="s">
        <v>419</v>
      </c>
      <c r="B97" s="57" t="s">
        <v>420</v>
      </c>
      <c r="C97" s="5"/>
      <c r="D97" s="95">
        <v>5000</v>
      </c>
    </row>
    <row r="98" spans="1:4" ht="32.25" thickBot="1">
      <c r="A98" s="50" t="s">
        <v>174</v>
      </c>
      <c r="B98" s="51" t="s">
        <v>344</v>
      </c>
      <c r="C98" s="52"/>
      <c r="D98" s="92">
        <f>D99+D114</f>
        <v>5209253.55</v>
      </c>
    </row>
    <row r="99" spans="1:4" ht="32.25" thickBot="1">
      <c r="A99" s="54" t="s">
        <v>175</v>
      </c>
      <c r="B99" s="51" t="s">
        <v>345</v>
      </c>
      <c r="C99" s="56"/>
      <c r="D99" s="90">
        <f>SUM(D101:D113)</f>
        <v>5195253.55</v>
      </c>
    </row>
    <row r="100" spans="1:4" ht="32.25" thickBot="1">
      <c r="A100" s="54" t="s">
        <v>346</v>
      </c>
      <c r="B100" s="60" t="s">
        <v>347</v>
      </c>
      <c r="C100" s="56"/>
      <c r="D100" s="90">
        <f>SUM(D101:D113)</f>
        <v>5195253.55</v>
      </c>
    </row>
    <row r="101" spans="1:4" ht="75.75" customHeight="1" thickBot="1">
      <c r="A101" s="261" t="s">
        <v>349</v>
      </c>
      <c r="B101" s="57" t="s">
        <v>348</v>
      </c>
      <c r="C101" s="2">
        <v>100</v>
      </c>
      <c r="D101" s="95">
        <v>3066988.07</v>
      </c>
    </row>
    <row r="102" spans="1:4" ht="65.25" customHeight="1" thickBot="1">
      <c r="A102" s="235" t="s">
        <v>351</v>
      </c>
      <c r="B102" s="5" t="s">
        <v>350</v>
      </c>
      <c r="C102" s="5">
        <v>200</v>
      </c>
      <c r="D102" s="240">
        <v>259550</v>
      </c>
    </row>
    <row r="103" spans="1:4" ht="65.25" customHeight="1" thickBot="1">
      <c r="A103" s="243" t="s">
        <v>567</v>
      </c>
      <c r="B103" s="242" t="s">
        <v>350</v>
      </c>
      <c r="C103" s="242">
        <v>300</v>
      </c>
      <c r="D103" s="95">
        <v>0</v>
      </c>
    </row>
    <row r="104" spans="1:4" ht="48" customHeight="1" thickBot="1">
      <c r="A104" s="236" t="s">
        <v>352</v>
      </c>
      <c r="B104" s="5" t="s">
        <v>350</v>
      </c>
      <c r="C104" s="5">
        <v>800</v>
      </c>
      <c r="D104" s="95">
        <v>40000</v>
      </c>
    </row>
    <row r="105" spans="1:4" ht="79.5" thickBot="1">
      <c r="A105" s="261" t="s">
        <v>193</v>
      </c>
      <c r="B105" s="63" t="s">
        <v>353</v>
      </c>
      <c r="C105" s="2">
        <v>100</v>
      </c>
      <c r="D105" s="95">
        <v>972305.48</v>
      </c>
    </row>
    <row r="106" spans="1:4" ht="51.75" customHeight="1" thickBot="1">
      <c r="A106" s="78" t="s">
        <v>654</v>
      </c>
      <c r="B106" s="57" t="s">
        <v>655</v>
      </c>
      <c r="C106" s="5">
        <v>500</v>
      </c>
      <c r="D106" s="95">
        <v>0</v>
      </c>
    </row>
    <row r="107" spans="1:4" ht="63.75" thickBot="1">
      <c r="A107" s="282" t="s">
        <v>355</v>
      </c>
      <c r="B107" s="57" t="s">
        <v>354</v>
      </c>
      <c r="C107" s="5">
        <v>200</v>
      </c>
      <c r="D107" s="95">
        <v>245470</v>
      </c>
    </row>
    <row r="108" spans="1:4" ht="48" thickBot="1">
      <c r="A108" s="9" t="s">
        <v>484</v>
      </c>
      <c r="B108" s="57" t="s">
        <v>485</v>
      </c>
      <c r="C108" s="5">
        <v>800</v>
      </c>
      <c r="D108" s="95">
        <v>0</v>
      </c>
    </row>
    <row r="109" spans="1:4" ht="32.25" thickBot="1">
      <c r="A109" s="212" t="s">
        <v>444</v>
      </c>
      <c r="B109" s="57" t="s">
        <v>530</v>
      </c>
      <c r="C109" s="5">
        <v>200</v>
      </c>
      <c r="D109" s="95">
        <v>67000</v>
      </c>
    </row>
    <row r="110" spans="1:4" ht="32.25" thickBot="1">
      <c r="A110" s="212" t="s">
        <v>486</v>
      </c>
      <c r="B110" s="57" t="s">
        <v>487</v>
      </c>
      <c r="C110" s="5">
        <v>200</v>
      </c>
      <c r="D110" s="95">
        <v>304860</v>
      </c>
    </row>
    <row r="111" spans="1:4" ht="48" thickBot="1">
      <c r="A111" s="261" t="s">
        <v>357</v>
      </c>
      <c r="B111" s="57" t="s">
        <v>356</v>
      </c>
      <c r="C111" s="5">
        <v>200</v>
      </c>
      <c r="D111" s="95">
        <v>38000</v>
      </c>
    </row>
    <row r="112" spans="1:4" ht="61.5" customHeight="1" thickBot="1">
      <c r="A112" s="261" t="s">
        <v>531</v>
      </c>
      <c r="B112" s="57" t="s">
        <v>532</v>
      </c>
      <c r="C112" s="228">
        <v>200</v>
      </c>
      <c r="D112" s="95">
        <v>1080</v>
      </c>
    </row>
    <row r="113" spans="1:15" ht="63.75" thickBot="1">
      <c r="A113" s="235" t="s">
        <v>359</v>
      </c>
      <c r="B113" s="57" t="s">
        <v>358</v>
      </c>
      <c r="C113" s="5">
        <v>300</v>
      </c>
      <c r="D113" s="95">
        <v>200000</v>
      </c>
    </row>
    <row r="114" spans="1:15" ht="16.5" thickBot="1">
      <c r="A114" s="54" t="s">
        <v>176</v>
      </c>
      <c r="B114" s="51" t="s">
        <v>361</v>
      </c>
      <c r="C114" s="56"/>
      <c r="D114" s="90">
        <f>SUM(D116:D118)</f>
        <v>14000</v>
      </c>
    </row>
    <row r="115" spans="1:15" ht="32.25" thickBot="1">
      <c r="A115" s="54" t="s">
        <v>360</v>
      </c>
      <c r="B115" s="51" t="s">
        <v>362</v>
      </c>
      <c r="C115" s="56"/>
      <c r="D115" s="90">
        <f>SUM(D116:D118)</f>
        <v>14000</v>
      </c>
    </row>
    <row r="116" spans="1:15" ht="48" thickBot="1">
      <c r="A116" s="261" t="s">
        <v>364</v>
      </c>
      <c r="B116" s="57" t="s">
        <v>363</v>
      </c>
      <c r="C116" s="5">
        <v>200</v>
      </c>
      <c r="D116" s="95">
        <v>5000</v>
      </c>
    </row>
    <row r="117" spans="1:15" ht="59.25" customHeight="1" thickBot="1">
      <c r="A117" s="79" t="s">
        <v>223</v>
      </c>
      <c r="B117" s="57" t="s">
        <v>224</v>
      </c>
      <c r="C117" s="6">
        <v>100</v>
      </c>
      <c r="D117" s="95"/>
    </row>
    <row r="118" spans="1:15" ht="48" thickBot="1">
      <c r="A118" s="79" t="s">
        <v>366</v>
      </c>
      <c r="B118" s="57" t="s">
        <v>365</v>
      </c>
      <c r="C118" s="6">
        <v>800</v>
      </c>
      <c r="D118" s="95">
        <v>9000</v>
      </c>
    </row>
    <row r="119" spans="1:15" ht="32.25" thickBot="1">
      <c r="A119" s="80" t="s">
        <v>367</v>
      </c>
      <c r="B119" s="51" t="s">
        <v>368</v>
      </c>
      <c r="C119" s="72"/>
      <c r="D119" s="106">
        <f>D120</f>
        <v>0</v>
      </c>
    </row>
    <row r="120" spans="1:15" ht="32.25" thickBot="1">
      <c r="A120" s="80" t="s">
        <v>370</v>
      </c>
      <c r="B120" s="51" t="s">
        <v>369</v>
      </c>
      <c r="C120" s="72"/>
      <c r="D120" s="90">
        <f>D121+D125+D123</f>
        <v>0</v>
      </c>
    </row>
    <row r="121" spans="1:15" s="47" customFormat="1" ht="32.25" thickBot="1">
      <c r="A121" s="81" t="s">
        <v>372</v>
      </c>
      <c r="B121" s="82" t="s">
        <v>371</v>
      </c>
      <c r="C121" s="83"/>
      <c r="D121" s="107">
        <f>D122</f>
        <v>0</v>
      </c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</row>
    <row r="122" spans="1:15" ht="32.25" thickBot="1">
      <c r="A122" s="69" t="s">
        <v>81</v>
      </c>
      <c r="B122" s="57" t="s">
        <v>199</v>
      </c>
      <c r="C122" s="2">
        <v>800</v>
      </c>
      <c r="D122" s="95">
        <v>0</v>
      </c>
    </row>
    <row r="123" spans="1:15" ht="32.25" thickBot="1">
      <c r="A123" s="181" t="s">
        <v>449</v>
      </c>
      <c r="B123" s="82" t="s">
        <v>450</v>
      </c>
      <c r="C123" s="179"/>
      <c r="D123" s="107">
        <f>D124</f>
        <v>0</v>
      </c>
    </row>
    <row r="124" spans="1:15" ht="111" thickBot="1">
      <c r="A124" s="180" t="s">
        <v>452</v>
      </c>
      <c r="B124" s="57" t="s">
        <v>451</v>
      </c>
      <c r="C124" s="5">
        <v>800</v>
      </c>
      <c r="D124" s="95">
        <v>0</v>
      </c>
    </row>
    <row r="125" spans="1:15" ht="48" thickBot="1">
      <c r="A125" s="181" t="s">
        <v>456</v>
      </c>
      <c r="B125" s="82" t="s">
        <v>457</v>
      </c>
      <c r="C125" s="179"/>
      <c r="D125" s="107">
        <f xml:space="preserve"> D126+D127</f>
        <v>0</v>
      </c>
    </row>
    <row r="126" spans="1:15" ht="32.25" thickBot="1">
      <c r="A126" s="219" t="s">
        <v>475</v>
      </c>
      <c r="B126" s="220" t="s">
        <v>474</v>
      </c>
      <c r="C126" s="75">
        <v>800</v>
      </c>
      <c r="D126" s="221">
        <v>0</v>
      </c>
    </row>
    <row r="127" spans="1:15" ht="95.25" thickBot="1">
      <c r="A127" s="180" t="s">
        <v>458</v>
      </c>
      <c r="B127" s="57" t="s">
        <v>459</v>
      </c>
      <c r="C127" s="5">
        <v>800</v>
      </c>
      <c r="D127" s="95">
        <v>0</v>
      </c>
    </row>
    <row r="128" spans="1:15" ht="32.25" thickBot="1">
      <c r="A128" s="201" t="s">
        <v>423</v>
      </c>
      <c r="B128" s="187" t="s">
        <v>427</v>
      </c>
      <c r="C128" s="191"/>
      <c r="D128" s="188">
        <f>D129</f>
        <v>0</v>
      </c>
    </row>
    <row r="129" spans="1:4" ht="32.25" thickBot="1">
      <c r="A129" s="201" t="s">
        <v>424</v>
      </c>
      <c r="B129" s="82" t="s">
        <v>428</v>
      </c>
      <c r="C129" s="179"/>
      <c r="D129" s="107">
        <f>D130</f>
        <v>0</v>
      </c>
    </row>
    <row r="130" spans="1:4" ht="16.5" thickBot="1">
      <c r="A130" s="181" t="s">
        <v>425</v>
      </c>
      <c r="B130" s="82" t="s">
        <v>429</v>
      </c>
      <c r="C130" s="179"/>
      <c r="D130" s="107">
        <f>D131</f>
        <v>0</v>
      </c>
    </row>
    <row r="131" spans="1:4" ht="32.25" thickBot="1">
      <c r="A131" s="180" t="s">
        <v>426</v>
      </c>
      <c r="B131" s="57" t="s">
        <v>430</v>
      </c>
      <c r="C131" s="5"/>
      <c r="D131" s="95">
        <v>0</v>
      </c>
    </row>
    <row r="132" spans="1:4" ht="32.25" thickBot="1">
      <c r="A132" s="201" t="s">
        <v>610</v>
      </c>
      <c r="B132" s="187" t="s">
        <v>464</v>
      </c>
      <c r="C132" s="191"/>
      <c r="D132" s="188">
        <f xml:space="preserve"> D133</f>
        <v>0</v>
      </c>
    </row>
    <row r="133" spans="1:4" ht="32.25" thickBot="1">
      <c r="A133" s="201" t="s">
        <v>465</v>
      </c>
      <c r="B133" s="82" t="s">
        <v>466</v>
      </c>
      <c r="C133" s="179"/>
      <c r="D133" s="107">
        <f>D134</f>
        <v>0</v>
      </c>
    </row>
    <row r="134" spans="1:4" ht="32.25" thickBot="1">
      <c r="A134" s="264" t="s">
        <v>467</v>
      </c>
      <c r="B134" s="82" t="s">
        <v>468</v>
      </c>
      <c r="C134" s="179"/>
      <c r="D134" s="107">
        <f>D135+D136+D137+D138</f>
        <v>0</v>
      </c>
    </row>
    <row r="135" spans="1:4" ht="32.25" thickBot="1">
      <c r="A135" s="180" t="s">
        <v>469</v>
      </c>
      <c r="B135" s="57" t="s">
        <v>470</v>
      </c>
      <c r="C135" s="5">
        <v>200</v>
      </c>
      <c r="D135" s="95">
        <v>0</v>
      </c>
    </row>
    <row r="136" spans="1:4" ht="32.25" thickBot="1">
      <c r="A136" s="180" t="s">
        <v>471</v>
      </c>
      <c r="B136" s="57" t="s">
        <v>472</v>
      </c>
      <c r="C136" s="5">
        <v>200</v>
      </c>
      <c r="D136" s="95">
        <v>0</v>
      </c>
    </row>
    <row r="137" spans="1:4" ht="32.25" thickBot="1">
      <c r="A137" s="180" t="s">
        <v>547</v>
      </c>
      <c r="B137" s="57" t="s">
        <v>548</v>
      </c>
      <c r="C137" s="5">
        <v>200</v>
      </c>
      <c r="D137" s="95">
        <v>0</v>
      </c>
    </row>
    <row r="138" spans="1:4" ht="48" thickBot="1">
      <c r="A138" s="180" t="s">
        <v>631</v>
      </c>
      <c r="B138" s="57" t="s">
        <v>632</v>
      </c>
      <c r="C138" s="285">
        <v>200</v>
      </c>
      <c r="D138" s="95">
        <v>0</v>
      </c>
    </row>
    <row r="139" spans="1:4" ht="48" thickBot="1">
      <c r="A139" s="245" t="s">
        <v>568</v>
      </c>
      <c r="B139" s="246" t="s">
        <v>585</v>
      </c>
      <c r="C139" s="247"/>
      <c r="D139" s="248">
        <f>D140+D145+D148+D151</f>
        <v>832935</v>
      </c>
    </row>
    <row r="140" spans="1:4" ht="48" thickBot="1">
      <c r="A140" s="249" t="s">
        <v>569</v>
      </c>
      <c r="B140" s="250" t="s">
        <v>586</v>
      </c>
      <c r="C140" s="251"/>
      <c r="D140" s="252">
        <f>D141</f>
        <v>722935</v>
      </c>
    </row>
    <row r="141" spans="1:4" ht="16.5" thickBot="1">
      <c r="A141" s="253" t="s">
        <v>570</v>
      </c>
      <c r="B141" s="250" t="s">
        <v>587</v>
      </c>
      <c r="C141" s="251"/>
      <c r="D141" s="252">
        <f>D142+D143+D144</f>
        <v>722935</v>
      </c>
    </row>
    <row r="142" spans="1:4" ht="79.5" thickBot="1">
      <c r="A142" s="244" t="s">
        <v>571</v>
      </c>
      <c r="B142" s="57" t="s">
        <v>588</v>
      </c>
      <c r="C142" s="242">
        <v>100</v>
      </c>
      <c r="D142" s="95">
        <v>714335</v>
      </c>
    </row>
    <row r="143" spans="1:4" ht="32.25" thickBot="1">
      <c r="A143" s="244" t="s">
        <v>572</v>
      </c>
      <c r="B143" s="57" t="s">
        <v>588</v>
      </c>
      <c r="C143" s="242">
        <v>200</v>
      </c>
      <c r="D143" s="95">
        <v>3000</v>
      </c>
    </row>
    <row r="144" spans="1:4" ht="32.25" thickBot="1">
      <c r="A144" s="244" t="s">
        <v>573</v>
      </c>
      <c r="B144" s="57" t="s">
        <v>588</v>
      </c>
      <c r="C144" s="242">
        <v>800</v>
      </c>
      <c r="D144" s="95">
        <v>5600</v>
      </c>
    </row>
    <row r="145" spans="1:4" ht="32.25" thickBot="1">
      <c r="A145" s="254" t="s">
        <v>574</v>
      </c>
      <c r="B145" s="250" t="s">
        <v>589</v>
      </c>
      <c r="C145" s="251"/>
      <c r="D145" s="252">
        <f>D146</f>
        <v>10000</v>
      </c>
    </row>
    <row r="146" spans="1:4" ht="32.25" thickBot="1">
      <c r="A146" s="255" t="s">
        <v>575</v>
      </c>
      <c r="B146" s="250" t="s">
        <v>590</v>
      </c>
      <c r="C146" s="251"/>
      <c r="D146" s="252">
        <f>D147</f>
        <v>10000</v>
      </c>
    </row>
    <row r="147" spans="1:4" ht="32.25" thickBot="1">
      <c r="A147" s="244" t="s">
        <v>576</v>
      </c>
      <c r="B147" s="57" t="s">
        <v>591</v>
      </c>
      <c r="C147" s="242">
        <v>200</v>
      </c>
      <c r="D147" s="95">
        <v>10000</v>
      </c>
    </row>
    <row r="148" spans="1:4" ht="32.25" thickBot="1">
      <c r="A148" s="254" t="s">
        <v>577</v>
      </c>
      <c r="B148" s="250" t="s">
        <v>592</v>
      </c>
      <c r="C148" s="251"/>
      <c r="D148" s="252">
        <f>D149</f>
        <v>50000</v>
      </c>
    </row>
    <row r="149" spans="1:4" ht="32.25" thickBot="1">
      <c r="A149" s="255" t="s">
        <v>578</v>
      </c>
      <c r="B149" s="250" t="s">
        <v>593</v>
      </c>
      <c r="C149" s="251"/>
      <c r="D149" s="252">
        <f>D150</f>
        <v>50000</v>
      </c>
    </row>
    <row r="150" spans="1:4" ht="32.25" thickBot="1">
      <c r="A150" s="244" t="s">
        <v>579</v>
      </c>
      <c r="B150" s="57" t="s">
        <v>594</v>
      </c>
      <c r="C150" s="242">
        <v>200</v>
      </c>
      <c r="D150" s="95">
        <v>50000</v>
      </c>
    </row>
    <row r="151" spans="1:4" ht="16.5" thickBot="1">
      <c r="A151" s="256" t="s">
        <v>580</v>
      </c>
      <c r="B151" s="250" t="s">
        <v>595</v>
      </c>
      <c r="C151" s="251"/>
      <c r="D151" s="252">
        <f>D152+D154+D156</f>
        <v>50000</v>
      </c>
    </row>
    <row r="152" spans="1:4" ht="32.25" thickBot="1">
      <c r="A152" s="255" t="s">
        <v>581</v>
      </c>
      <c r="B152" s="250" t="s">
        <v>596</v>
      </c>
      <c r="C152" s="251"/>
      <c r="D152" s="252">
        <f>D153</f>
        <v>20000</v>
      </c>
    </row>
    <row r="153" spans="1:4" ht="32.25" thickBot="1">
      <c r="A153" s="244" t="s">
        <v>582</v>
      </c>
      <c r="B153" s="57" t="s">
        <v>597</v>
      </c>
      <c r="C153" s="242"/>
      <c r="D153" s="95">
        <v>20000</v>
      </c>
    </row>
    <row r="154" spans="1:4" ht="48" thickBot="1">
      <c r="A154" s="255" t="s">
        <v>583</v>
      </c>
      <c r="B154" s="250" t="s">
        <v>599</v>
      </c>
      <c r="C154" s="251"/>
      <c r="D154" s="252">
        <f>D155</f>
        <v>20000</v>
      </c>
    </row>
    <row r="155" spans="1:4" ht="48" thickBot="1">
      <c r="A155" s="244" t="s">
        <v>602</v>
      </c>
      <c r="B155" s="57" t="s">
        <v>598</v>
      </c>
      <c r="C155" s="242">
        <v>200</v>
      </c>
      <c r="D155" s="95">
        <v>20000</v>
      </c>
    </row>
    <row r="156" spans="1:4" ht="32.25" thickBot="1">
      <c r="A156" s="255" t="s">
        <v>584</v>
      </c>
      <c r="B156" s="250" t="s">
        <v>600</v>
      </c>
      <c r="C156" s="251"/>
      <c r="D156" s="252">
        <f>D157</f>
        <v>10000</v>
      </c>
    </row>
    <row r="157" spans="1:4" ht="32.25" thickBot="1">
      <c r="A157" s="244" t="s">
        <v>601</v>
      </c>
      <c r="B157" s="57" t="s">
        <v>613</v>
      </c>
      <c r="C157" s="242">
        <v>200</v>
      </c>
      <c r="D157" s="240">
        <v>10000</v>
      </c>
    </row>
    <row r="158" spans="1:4" ht="32.25" thickBot="1">
      <c r="A158" s="50" t="s">
        <v>45</v>
      </c>
      <c r="B158" s="51" t="s">
        <v>373</v>
      </c>
      <c r="C158" s="56"/>
      <c r="D158" s="92">
        <f>D159+D164+D168</f>
        <v>1965316.74</v>
      </c>
    </row>
    <row r="159" spans="1:4" ht="16.5" thickBot="1">
      <c r="A159" s="294" t="s">
        <v>46</v>
      </c>
      <c r="B159" s="60" t="s">
        <v>374</v>
      </c>
      <c r="C159" s="56"/>
      <c r="D159" s="90">
        <f>D163+D160+D161+D162</f>
        <v>1730616.74</v>
      </c>
    </row>
    <row r="160" spans="1:4" ht="74.25" customHeight="1" thickBot="1">
      <c r="A160" s="295" t="s">
        <v>658</v>
      </c>
      <c r="B160" s="293" t="s">
        <v>659</v>
      </c>
      <c r="C160" s="239">
        <v>500</v>
      </c>
      <c r="D160" s="240">
        <v>78498</v>
      </c>
    </row>
    <row r="161" spans="1:4" ht="74.25" customHeight="1" thickBot="1">
      <c r="A161" s="295" t="s">
        <v>660</v>
      </c>
      <c r="B161" s="293" t="s">
        <v>661</v>
      </c>
      <c r="C161" s="239">
        <v>500</v>
      </c>
      <c r="D161" s="240">
        <v>855</v>
      </c>
    </row>
    <row r="162" spans="1:4" ht="32.25" thickBot="1">
      <c r="A162" s="237" t="s">
        <v>656</v>
      </c>
      <c r="B162" s="238"/>
      <c r="C162" s="239">
        <v>800</v>
      </c>
      <c r="D162" s="240">
        <v>1646263.74</v>
      </c>
    </row>
    <row r="163" spans="1:4" ht="33.75" customHeight="1" thickBot="1">
      <c r="A163" s="78" t="s">
        <v>189</v>
      </c>
      <c r="B163" s="57" t="s">
        <v>202</v>
      </c>
      <c r="C163" s="5">
        <v>700</v>
      </c>
      <c r="D163" s="95">
        <v>5000</v>
      </c>
    </row>
    <row r="164" spans="1:4" ht="48" thickBot="1">
      <c r="A164" s="50" t="s">
        <v>47</v>
      </c>
      <c r="B164" s="51" t="s">
        <v>375</v>
      </c>
      <c r="C164" s="56"/>
      <c r="D164" s="92">
        <f>D165</f>
        <v>234700</v>
      </c>
    </row>
    <row r="165" spans="1:4" ht="16.5" thickBot="1">
      <c r="A165" s="54" t="s">
        <v>46</v>
      </c>
      <c r="B165" s="51" t="s">
        <v>200</v>
      </c>
      <c r="C165" s="56"/>
      <c r="D165" s="90">
        <f>D166+D167</f>
        <v>234700</v>
      </c>
    </row>
    <row r="166" spans="1:4" ht="79.5" thickBot="1">
      <c r="A166" s="69" t="s">
        <v>609</v>
      </c>
      <c r="B166" s="84" t="s">
        <v>376</v>
      </c>
      <c r="C166" s="5">
        <v>100</v>
      </c>
      <c r="D166" s="95">
        <v>234700</v>
      </c>
    </row>
    <row r="167" spans="1:4" ht="48" thickBot="1">
      <c r="A167" s="10" t="s">
        <v>492</v>
      </c>
      <c r="B167" s="6" t="s">
        <v>378</v>
      </c>
      <c r="C167" s="5">
        <v>200</v>
      </c>
      <c r="D167" s="95">
        <v>0</v>
      </c>
    </row>
    <row r="168" spans="1:4" ht="48" thickBot="1">
      <c r="A168" s="85" t="s">
        <v>381</v>
      </c>
      <c r="B168" s="86" t="s">
        <v>380</v>
      </c>
      <c r="C168" s="83"/>
      <c r="D168" s="107">
        <f>D169</f>
        <v>0</v>
      </c>
    </row>
    <row r="169" spans="1:4" ht="16.5" thickBot="1">
      <c r="A169" s="87" t="s">
        <v>46</v>
      </c>
      <c r="B169" s="88" t="s">
        <v>382</v>
      </c>
      <c r="C169" s="83">
        <v>0</v>
      </c>
      <c r="D169" s="107">
        <f>D170</f>
        <v>0</v>
      </c>
    </row>
    <row r="170" spans="1:4" ht="63.75" thickBot="1">
      <c r="A170" s="89" t="s">
        <v>80</v>
      </c>
      <c r="B170" s="57" t="s">
        <v>383</v>
      </c>
      <c r="C170" s="2">
        <v>200</v>
      </c>
      <c r="D170" s="95">
        <v>0</v>
      </c>
    </row>
    <row r="171" spans="1:4" ht="16.5" thickBot="1">
      <c r="A171" s="50" t="s">
        <v>48</v>
      </c>
      <c r="B171" s="56"/>
      <c r="C171" s="56"/>
      <c r="D171" s="248">
        <f>D9+D24+D33+D55+D61+D72+D98+D119+D158+D128+D133+D139</f>
        <v>18941809.109999999</v>
      </c>
    </row>
    <row r="187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44" zoomScale="75" workbookViewId="0">
      <selection activeCell="E140" sqref="E140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8" t="s">
        <v>642</v>
      </c>
    </row>
    <row r="2" spans="1:7">
      <c r="D2" s="1" t="s">
        <v>171</v>
      </c>
    </row>
    <row r="3" spans="1:7">
      <c r="D3" s="1" t="s">
        <v>131</v>
      </c>
    </row>
    <row r="4" spans="1:7">
      <c r="A4" s="18"/>
      <c r="C4" s="328" t="s">
        <v>643</v>
      </c>
      <c r="D4" s="328"/>
    </row>
    <row r="5" spans="1:7" ht="18" customHeight="1">
      <c r="A5" s="18"/>
      <c r="D5" s="1"/>
    </row>
    <row r="6" spans="1:7" ht="105.75" customHeight="1">
      <c r="A6" s="329" t="s">
        <v>657</v>
      </c>
      <c r="B6" s="329"/>
      <c r="C6" s="329"/>
      <c r="D6" s="329"/>
    </row>
    <row r="7" spans="1:7" ht="19.5" thickBot="1">
      <c r="A7" s="31"/>
    </row>
    <row r="8" spans="1:7" ht="32.25" customHeight="1" thickBot="1">
      <c r="A8" s="2" t="s">
        <v>9</v>
      </c>
      <c r="B8" s="2" t="s">
        <v>126</v>
      </c>
      <c r="C8" s="3" t="s">
        <v>49</v>
      </c>
      <c r="D8" s="324" t="s">
        <v>63</v>
      </c>
      <c r="E8" s="326"/>
    </row>
    <row r="9" spans="1:7" ht="32.25" customHeight="1" thickBot="1">
      <c r="A9" s="4"/>
      <c r="B9" s="2"/>
      <c r="C9" s="5"/>
      <c r="D9" s="2" t="s">
        <v>611</v>
      </c>
      <c r="E9" s="2" t="s">
        <v>662</v>
      </c>
    </row>
    <row r="10" spans="1:7" ht="95.25" thickBot="1">
      <c r="A10" s="50" t="s">
        <v>240</v>
      </c>
      <c r="B10" s="51" t="s">
        <v>255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256</v>
      </c>
      <c r="B11" s="51" t="s">
        <v>258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257</v>
      </c>
      <c r="B12" s="51" t="s">
        <v>260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52</v>
      </c>
      <c r="B13" s="57" t="s">
        <v>259</v>
      </c>
      <c r="C13" s="7">
        <v>200</v>
      </c>
      <c r="D13" s="91">
        <v>25200</v>
      </c>
      <c r="E13" s="172">
        <v>25200</v>
      </c>
      <c r="G13" s="46"/>
    </row>
    <row r="14" spans="1:7" ht="32.25" thickBot="1">
      <c r="A14" s="58" t="s">
        <v>241</v>
      </c>
      <c r="B14" s="51" t="s">
        <v>196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268</v>
      </c>
      <c r="B15" s="60" t="s">
        <v>261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53</v>
      </c>
      <c r="B16" s="63" t="s">
        <v>262</v>
      </c>
      <c r="C16" s="7">
        <v>200</v>
      </c>
      <c r="D16" s="91">
        <v>0</v>
      </c>
      <c r="E16" s="202">
        <v>0</v>
      </c>
    </row>
    <row r="17" spans="1:5" ht="58.5" customHeight="1" thickBot="1">
      <c r="A17" s="62" t="s">
        <v>54</v>
      </c>
      <c r="B17" s="57" t="s">
        <v>263</v>
      </c>
      <c r="C17" s="2">
        <v>200</v>
      </c>
      <c r="D17" s="64">
        <v>0</v>
      </c>
      <c r="E17" s="172">
        <v>0</v>
      </c>
    </row>
    <row r="18" spans="1:5" ht="79.5" thickBot="1">
      <c r="A18" s="62" t="s">
        <v>66</v>
      </c>
      <c r="B18" s="57" t="s">
        <v>264</v>
      </c>
      <c r="C18" s="2">
        <v>600</v>
      </c>
      <c r="D18" s="95">
        <v>68920</v>
      </c>
      <c r="E18" s="172">
        <v>68920</v>
      </c>
    </row>
    <row r="19" spans="1:5" ht="32.25" thickBot="1">
      <c r="A19" s="54" t="s">
        <v>242</v>
      </c>
      <c r="B19" s="51" t="s">
        <v>265</v>
      </c>
      <c r="C19" s="56"/>
      <c r="D19" s="183">
        <f>SUM(D21)</f>
        <v>5000</v>
      </c>
      <c r="E19" s="183">
        <f>SUM(E21)</f>
        <v>5000</v>
      </c>
    </row>
    <row r="20" spans="1:5" ht="48" thickBot="1">
      <c r="A20" s="54" t="s">
        <v>267</v>
      </c>
      <c r="B20" s="60" t="s">
        <v>266</v>
      </c>
      <c r="C20" s="56"/>
      <c r="D20" s="164">
        <f>D21</f>
        <v>5000</v>
      </c>
      <c r="E20" s="164">
        <f>E21</f>
        <v>5000</v>
      </c>
    </row>
    <row r="21" spans="1:5" ht="63.75" thickBot="1">
      <c r="A21" s="62" t="s">
        <v>55</v>
      </c>
      <c r="B21" s="57" t="s">
        <v>269</v>
      </c>
      <c r="C21" s="2">
        <v>200</v>
      </c>
      <c r="D21" s="96">
        <v>5000</v>
      </c>
      <c r="E21" s="172">
        <v>5000</v>
      </c>
    </row>
    <row r="22" spans="1:5" ht="63.75" thickBot="1">
      <c r="A22" s="54" t="s">
        <v>243</v>
      </c>
      <c r="B22" s="51" t="s">
        <v>270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271</v>
      </c>
      <c r="B23" s="60" t="s">
        <v>272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57</v>
      </c>
      <c r="B24" s="57" t="s">
        <v>273</v>
      </c>
      <c r="C24" s="2">
        <v>200</v>
      </c>
      <c r="D24" s="96">
        <v>400</v>
      </c>
      <c r="E24" s="172">
        <v>400</v>
      </c>
    </row>
    <row r="25" spans="1:5" ht="48" thickBot="1">
      <c r="A25" s="50" t="s">
        <v>244</v>
      </c>
      <c r="B25" s="51" t="s">
        <v>274</v>
      </c>
      <c r="C25" s="52"/>
      <c r="D25" s="92">
        <f>D26+D31</f>
        <v>1900000</v>
      </c>
      <c r="E25" s="92">
        <f>E26+E31</f>
        <v>1900000</v>
      </c>
    </row>
    <row r="26" spans="1:5" ht="32.25" thickBot="1">
      <c r="A26" s="65" t="s">
        <v>245</v>
      </c>
      <c r="B26" s="66" t="s">
        <v>275</v>
      </c>
      <c r="C26" s="67"/>
      <c r="D26" s="97">
        <f>SUM(D28:D30)</f>
        <v>1900000</v>
      </c>
      <c r="E26" s="97">
        <f>SUM(E28:E30)</f>
        <v>1900000</v>
      </c>
    </row>
    <row r="27" spans="1:5" ht="32.25" thickBot="1">
      <c r="A27" s="68" t="s">
        <v>276</v>
      </c>
      <c r="B27" s="60" t="s">
        <v>277</v>
      </c>
      <c r="C27" s="67"/>
      <c r="D27" s="97">
        <f>D28+D29+D30</f>
        <v>1900000</v>
      </c>
      <c r="E27" s="97">
        <f>E28+E29+E30</f>
        <v>1900000</v>
      </c>
    </row>
    <row r="28" spans="1:5" ht="63.75" thickBot="1">
      <c r="A28" s="69" t="s">
        <v>65</v>
      </c>
      <c r="B28" s="57" t="s">
        <v>278</v>
      </c>
      <c r="C28" s="2">
        <v>200</v>
      </c>
      <c r="D28" s="96">
        <v>1900000</v>
      </c>
      <c r="E28" s="172">
        <v>1900000</v>
      </c>
    </row>
    <row r="29" spans="1:5" ht="104.25" customHeight="1" thickBot="1">
      <c r="A29" s="70" t="s">
        <v>606</v>
      </c>
      <c r="B29" s="281" t="s">
        <v>617</v>
      </c>
      <c r="C29" s="5">
        <v>200</v>
      </c>
      <c r="D29" s="95">
        <v>0</v>
      </c>
      <c r="E29" s="172">
        <v>0</v>
      </c>
    </row>
    <row r="30" spans="1:5" ht="87" customHeight="1" thickBot="1">
      <c r="A30" s="62" t="s">
        <v>58</v>
      </c>
      <c r="B30" s="63" t="s">
        <v>279</v>
      </c>
      <c r="C30" s="7">
        <v>200</v>
      </c>
      <c r="D30" s="91">
        <v>0</v>
      </c>
      <c r="E30" s="172">
        <v>0</v>
      </c>
    </row>
    <row r="31" spans="1:5" ht="32.25" thickBot="1">
      <c r="A31" s="65" t="s">
        <v>50</v>
      </c>
      <c r="B31" s="67" t="s">
        <v>281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280</v>
      </c>
      <c r="B32" s="60" t="s">
        <v>282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56</v>
      </c>
      <c r="B33" s="57" t="s">
        <v>283</v>
      </c>
      <c r="C33" s="2">
        <v>200</v>
      </c>
      <c r="D33" s="96">
        <v>0</v>
      </c>
      <c r="E33" s="172">
        <v>0</v>
      </c>
    </row>
    <row r="34" spans="1:5" ht="63.75" thickBot="1">
      <c r="A34" s="50" t="s">
        <v>51</v>
      </c>
      <c r="B34" s="51" t="s">
        <v>284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187</v>
      </c>
      <c r="B35" s="51" t="s">
        <v>285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286</v>
      </c>
      <c r="B36" s="60" t="s">
        <v>287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214</v>
      </c>
      <c r="B37" s="57" t="s">
        <v>229</v>
      </c>
      <c r="C37" s="5">
        <v>400</v>
      </c>
      <c r="D37" s="95">
        <v>0</v>
      </c>
      <c r="E37" s="172">
        <v>0</v>
      </c>
    </row>
    <row r="38" spans="1:5" ht="67.5" customHeight="1" thickBot="1">
      <c r="A38" s="69" t="s">
        <v>215</v>
      </c>
      <c r="B38" s="57" t="s">
        <v>216</v>
      </c>
      <c r="C38" s="5">
        <v>400</v>
      </c>
      <c r="D38" s="95">
        <v>0</v>
      </c>
      <c r="E38" s="172">
        <v>0</v>
      </c>
    </row>
    <row r="39" spans="1:5" ht="78.75" customHeight="1" thickBot="1">
      <c r="A39" s="62" t="s">
        <v>218</v>
      </c>
      <c r="B39" s="57" t="s">
        <v>217</v>
      </c>
      <c r="C39" s="2">
        <v>400</v>
      </c>
      <c r="D39" s="95">
        <v>0</v>
      </c>
      <c r="E39" s="172">
        <v>0</v>
      </c>
    </row>
    <row r="40" spans="1:5" ht="32.25" thickBot="1">
      <c r="A40" s="54" t="s">
        <v>128</v>
      </c>
      <c r="B40" s="51" t="s">
        <v>288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289</v>
      </c>
      <c r="B41" s="60" t="s">
        <v>290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67</v>
      </c>
      <c r="B42" s="57" t="s">
        <v>291</v>
      </c>
      <c r="C42" s="2">
        <v>200</v>
      </c>
      <c r="D42" s="95">
        <v>475000</v>
      </c>
      <c r="E42" s="172">
        <v>478000</v>
      </c>
    </row>
    <row r="43" spans="1:5" ht="51.75" customHeight="1" thickBot="1">
      <c r="A43" s="62" t="s">
        <v>68</v>
      </c>
      <c r="B43" s="57" t="s">
        <v>292</v>
      </c>
      <c r="C43" s="2">
        <v>200</v>
      </c>
      <c r="D43" s="95">
        <v>75000</v>
      </c>
      <c r="E43" s="172">
        <v>75000</v>
      </c>
    </row>
    <row r="44" spans="1:5" ht="95.25" thickBot="1">
      <c r="A44" s="62" t="s">
        <v>491</v>
      </c>
      <c r="B44" s="57" t="s">
        <v>192</v>
      </c>
      <c r="C44" s="5">
        <v>400</v>
      </c>
      <c r="D44" s="95">
        <v>0</v>
      </c>
      <c r="E44" s="172">
        <v>0</v>
      </c>
    </row>
    <row r="45" spans="1:5" ht="48" thickBot="1">
      <c r="A45" s="65" t="s">
        <v>129</v>
      </c>
      <c r="B45" s="51" t="s">
        <v>293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295</v>
      </c>
      <c r="B46" s="60" t="s">
        <v>294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69</v>
      </c>
      <c r="B47" s="57" t="s">
        <v>296</v>
      </c>
      <c r="C47" s="7">
        <v>200</v>
      </c>
      <c r="D47" s="91">
        <v>0</v>
      </c>
      <c r="E47" s="172">
        <v>0</v>
      </c>
    </row>
    <row r="48" spans="1:5" ht="63.75" thickBot="1">
      <c r="A48" s="62" t="s">
        <v>437</v>
      </c>
      <c r="B48" s="57" t="s">
        <v>379</v>
      </c>
      <c r="C48" s="7">
        <v>200</v>
      </c>
      <c r="D48" s="91">
        <v>0</v>
      </c>
      <c r="E48" s="172">
        <v>0</v>
      </c>
    </row>
    <row r="49" spans="1:5" ht="70.5" customHeight="1" thickBot="1">
      <c r="A49" s="69" t="s">
        <v>70</v>
      </c>
      <c r="B49" s="57" t="s">
        <v>297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238</v>
      </c>
      <c r="B50" s="51" t="s">
        <v>298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299</v>
      </c>
      <c r="B51" s="60" t="s">
        <v>300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488</v>
      </c>
      <c r="B52" s="57" t="s">
        <v>489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72</v>
      </c>
      <c r="B53" s="57" t="s">
        <v>302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4" t="s">
        <v>550</v>
      </c>
      <c r="B54" s="57" t="s">
        <v>551</v>
      </c>
      <c r="C54" s="2">
        <v>500</v>
      </c>
      <c r="D54" s="95">
        <v>69684.75</v>
      </c>
      <c r="E54" s="172">
        <v>0</v>
      </c>
    </row>
    <row r="55" spans="1:5" ht="68.25" customHeight="1" thickBot="1">
      <c r="A55" s="71" t="s">
        <v>239</v>
      </c>
      <c r="B55" s="51" t="s">
        <v>303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254</v>
      </c>
      <c r="B56" s="51" t="s">
        <v>304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305</v>
      </c>
      <c r="B57" s="60" t="s">
        <v>306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73</v>
      </c>
      <c r="B58" s="57" t="s">
        <v>307</v>
      </c>
      <c r="C58" s="2">
        <v>200</v>
      </c>
      <c r="D58" s="19">
        <v>0</v>
      </c>
      <c r="E58" s="172">
        <v>0</v>
      </c>
    </row>
    <row r="59" spans="1:5" ht="63.75" thickBot="1">
      <c r="A59" s="69" t="s">
        <v>74</v>
      </c>
      <c r="B59" s="57" t="s">
        <v>308</v>
      </c>
      <c r="C59" s="2">
        <v>200</v>
      </c>
      <c r="D59" s="64">
        <v>10000</v>
      </c>
      <c r="E59" s="172">
        <v>15000</v>
      </c>
    </row>
    <row r="60" spans="1:5" ht="48" thickBot="1">
      <c r="A60" s="62" t="s">
        <v>75</v>
      </c>
      <c r="B60" s="57" t="s">
        <v>309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146</v>
      </c>
      <c r="B61" s="51" t="s">
        <v>310</v>
      </c>
      <c r="C61" s="52"/>
      <c r="D61" s="92">
        <f>D62+D66+D69</f>
        <v>1935961.7</v>
      </c>
      <c r="E61" s="92">
        <f>E62+E66+E69</f>
        <v>1630000</v>
      </c>
    </row>
    <row r="62" spans="1:5" ht="48" thickBot="1">
      <c r="A62" s="65" t="s">
        <v>147</v>
      </c>
      <c r="B62" s="51" t="s">
        <v>311</v>
      </c>
      <c r="C62" s="67"/>
      <c r="D62" s="99">
        <f>SUM(D64:D65)</f>
        <v>1925961.7</v>
      </c>
      <c r="E62" s="99">
        <f>SUM(E64:E65)</f>
        <v>1620000</v>
      </c>
    </row>
    <row r="63" spans="1:5" ht="16.5" thickBot="1">
      <c r="A63" s="68" t="s">
        <v>312</v>
      </c>
      <c r="B63" s="60" t="s">
        <v>313</v>
      </c>
      <c r="C63" s="67"/>
      <c r="D63" s="99">
        <f>D64+D65</f>
        <v>1925961.7</v>
      </c>
      <c r="E63" s="99">
        <f>E64+E65</f>
        <v>1620000</v>
      </c>
    </row>
    <row r="64" spans="1:5" s="44" customFormat="1" ht="48" thickBot="1">
      <c r="A64" s="62" t="s">
        <v>76</v>
      </c>
      <c r="B64" s="57" t="s">
        <v>314</v>
      </c>
      <c r="C64" s="73">
        <v>200</v>
      </c>
      <c r="D64" s="100">
        <v>1715961.7</v>
      </c>
      <c r="E64" s="203">
        <v>1400000</v>
      </c>
    </row>
    <row r="65" spans="1:5" s="44" customFormat="1" ht="63.75" customHeight="1" thickBot="1">
      <c r="A65" s="62" t="s">
        <v>77</v>
      </c>
      <c r="B65" s="57" t="s">
        <v>315</v>
      </c>
      <c r="C65" s="73">
        <v>200</v>
      </c>
      <c r="D65" s="101">
        <v>210000</v>
      </c>
      <c r="E65" s="203">
        <v>220000</v>
      </c>
    </row>
    <row r="66" spans="1:5" ht="48" thickBot="1">
      <c r="A66" s="192" t="s">
        <v>12</v>
      </c>
      <c r="B66" s="187" t="s">
        <v>316</v>
      </c>
      <c r="C66" s="83"/>
      <c r="D66" s="198">
        <f>D67</f>
        <v>10000</v>
      </c>
      <c r="E66" s="200">
        <f>E67</f>
        <v>10000</v>
      </c>
    </row>
    <row r="67" spans="1:5" ht="32.25" thickBot="1">
      <c r="A67" s="199" t="s">
        <v>317</v>
      </c>
      <c r="B67" s="82" t="s">
        <v>197</v>
      </c>
      <c r="C67" s="179"/>
      <c r="D67" s="197">
        <f>D68</f>
        <v>10000</v>
      </c>
      <c r="E67" s="197">
        <f>E68</f>
        <v>10000</v>
      </c>
    </row>
    <row r="68" spans="1:5" ht="48" thickBot="1">
      <c r="A68" s="69" t="s">
        <v>78</v>
      </c>
      <c r="B68" s="57" t="s">
        <v>395</v>
      </c>
      <c r="C68" s="75"/>
      <c r="D68" s="104">
        <v>10000</v>
      </c>
      <c r="E68" s="172">
        <v>10000</v>
      </c>
    </row>
    <row r="69" spans="1:5" ht="32.25" thickBot="1">
      <c r="A69" s="178" t="s">
        <v>13</v>
      </c>
      <c r="B69" s="187" t="s">
        <v>318</v>
      </c>
      <c r="C69" s="179"/>
      <c r="D69" s="197">
        <f>SUM(D71)</f>
        <v>0</v>
      </c>
      <c r="E69" s="200">
        <f>E70</f>
        <v>0</v>
      </c>
    </row>
    <row r="70" spans="1:5" ht="16.5" thickBot="1">
      <c r="A70" s="178" t="s">
        <v>319</v>
      </c>
      <c r="B70" s="82" t="s">
        <v>320</v>
      </c>
      <c r="C70" s="179"/>
      <c r="D70" s="197">
        <f>D71</f>
        <v>0</v>
      </c>
      <c r="E70" s="200">
        <f>E71</f>
        <v>0</v>
      </c>
    </row>
    <row r="71" spans="1:5" ht="63.75" thickBot="1">
      <c r="A71" s="62" t="s">
        <v>79</v>
      </c>
      <c r="B71" s="57" t="s">
        <v>321</v>
      </c>
      <c r="C71" s="2">
        <v>200</v>
      </c>
      <c r="D71" s="96">
        <v>0</v>
      </c>
      <c r="E71" s="172">
        <v>0</v>
      </c>
    </row>
    <row r="72" spans="1:5" ht="48" thickBot="1">
      <c r="A72" s="195" t="s">
        <v>14</v>
      </c>
      <c r="B72" s="187" t="s">
        <v>322</v>
      </c>
      <c r="C72" s="191"/>
      <c r="D72" s="188">
        <f>D73+D80+D87+D90</f>
        <v>3977140</v>
      </c>
      <c r="E72" s="188">
        <f>E73+E80+E87+E90</f>
        <v>4000140</v>
      </c>
    </row>
    <row r="73" spans="1:5" ht="48" thickBot="1">
      <c r="A73" s="192" t="s">
        <v>15</v>
      </c>
      <c r="B73" s="187" t="s">
        <v>323</v>
      </c>
      <c r="C73" s="83"/>
      <c r="D73" s="196">
        <f>SUM(D75:D79)</f>
        <v>3397181</v>
      </c>
      <c r="E73" s="196">
        <f>SUM(E75:E79)</f>
        <v>3417181</v>
      </c>
    </row>
    <row r="74" spans="1:5" ht="23.25" customHeight="1" thickBot="1">
      <c r="A74" s="178" t="s">
        <v>325</v>
      </c>
      <c r="B74" s="82" t="s">
        <v>324</v>
      </c>
      <c r="C74" s="179"/>
      <c r="D74" s="190">
        <f>D75+D76+D77+D78+D79</f>
        <v>3397181</v>
      </c>
      <c r="E74" s="190">
        <f>E75+E76+E77+E78+E79</f>
        <v>3417181</v>
      </c>
    </row>
    <row r="75" spans="1:5" ht="92.25" customHeight="1" thickBot="1">
      <c r="A75" s="77" t="s">
        <v>327</v>
      </c>
      <c r="B75" s="57" t="s">
        <v>326</v>
      </c>
      <c r="C75" s="5">
        <v>100</v>
      </c>
      <c r="D75" s="95">
        <v>2517181</v>
      </c>
      <c r="E75" s="172">
        <v>2517181</v>
      </c>
    </row>
    <row r="76" spans="1:5" ht="127.5" customHeight="1" thickBot="1">
      <c r="A76" s="77" t="s">
        <v>219</v>
      </c>
      <c r="B76" s="57" t="s">
        <v>226</v>
      </c>
      <c r="C76" s="5">
        <v>100</v>
      </c>
      <c r="D76" s="95">
        <v>0</v>
      </c>
      <c r="E76" s="172">
        <v>0</v>
      </c>
    </row>
    <row r="77" spans="1:5" ht="142.5" thickBot="1">
      <c r="A77" s="69" t="s">
        <v>328</v>
      </c>
      <c r="B77" s="57" t="s">
        <v>191</v>
      </c>
      <c r="C77" s="5">
        <v>100</v>
      </c>
      <c r="D77" s="95">
        <v>0</v>
      </c>
      <c r="E77" s="172">
        <v>0</v>
      </c>
    </row>
    <row r="78" spans="1:5" ht="48" thickBot="1">
      <c r="A78" s="10" t="s">
        <v>329</v>
      </c>
      <c r="B78" s="57" t="s">
        <v>326</v>
      </c>
      <c r="C78" s="5">
        <v>200</v>
      </c>
      <c r="D78" s="95">
        <v>780000</v>
      </c>
      <c r="E78" s="172">
        <v>800000</v>
      </c>
    </row>
    <row r="79" spans="1:5" ht="32.25" thickBot="1">
      <c r="A79" s="9" t="s">
        <v>330</v>
      </c>
      <c r="B79" s="57" t="s">
        <v>326</v>
      </c>
      <c r="C79" s="5">
        <v>800</v>
      </c>
      <c r="D79" s="95">
        <v>100000</v>
      </c>
      <c r="E79" s="172">
        <v>100000</v>
      </c>
    </row>
    <row r="80" spans="1:5" ht="32.25" thickBot="1">
      <c r="A80" s="178" t="s">
        <v>172</v>
      </c>
      <c r="B80" s="187" t="s">
        <v>332</v>
      </c>
      <c r="C80" s="179"/>
      <c r="D80" s="107">
        <f>D81</f>
        <v>559959</v>
      </c>
      <c r="E80" s="185">
        <f>E81</f>
        <v>560959</v>
      </c>
    </row>
    <row r="81" spans="1:5" ht="32.25" thickBot="1">
      <c r="A81" s="178" t="s">
        <v>331</v>
      </c>
      <c r="B81" s="82" t="s">
        <v>333</v>
      </c>
      <c r="C81" s="179"/>
      <c r="D81" s="107">
        <f>D82+D83+D84+D85+D86</f>
        <v>559959</v>
      </c>
      <c r="E81" s="185">
        <f>E82+E83+E84+E85+E86</f>
        <v>560959</v>
      </c>
    </row>
    <row r="82" spans="1:5" ht="95.25" thickBot="1">
      <c r="A82" s="9" t="s">
        <v>335</v>
      </c>
      <c r="B82" s="57" t="s">
        <v>334</v>
      </c>
      <c r="C82" s="2">
        <v>100</v>
      </c>
      <c r="D82" s="95">
        <v>539959</v>
      </c>
      <c r="E82" s="172">
        <v>539959</v>
      </c>
    </row>
    <row r="83" spans="1:5" ht="126" customHeight="1" thickBot="1">
      <c r="A83" s="114" t="s">
        <v>219</v>
      </c>
      <c r="B83" s="57" t="s">
        <v>225</v>
      </c>
      <c r="C83" s="5">
        <v>100</v>
      </c>
      <c r="D83" s="95">
        <v>0</v>
      </c>
      <c r="E83" s="172">
        <v>0</v>
      </c>
    </row>
    <row r="84" spans="1:5" ht="142.5" thickBot="1">
      <c r="A84" s="9" t="s">
        <v>336</v>
      </c>
      <c r="B84" s="2" t="s">
        <v>198</v>
      </c>
      <c r="C84" s="5">
        <v>100</v>
      </c>
      <c r="D84" s="95">
        <v>0</v>
      </c>
      <c r="E84" s="172">
        <v>0</v>
      </c>
    </row>
    <row r="85" spans="1:5" ht="48" thickBot="1">
      <c r="A85" s="10" t="s">
        <v>337</v>
      </c>
      <c r="B85" s="63" t="s">
        <v>334</v>
      </c>
      <c r="C85" s="7">
        <v>200</v>
      </c>
      <c r="D85" s="91">
        <v>20000</v>
      </c>
      <c r="E85" s="111">
        <v>21000</v>
      </c>
    </row>
    <row r="86" spans="1:5" ht="48" thickBot="1">
      <c r="A86" s="69" t="s">
        <v>338</v>
      </c>
      <c r="B86" s="57" t="s">
        <v>190</v>
      </c>
      <c r="C86" s="7">
        <v>200</v>
      </c>
      <c r="D86" s="91"/>
      <c r="E86" s="172"/>
    </row>
    <row r="87" spans="1:5" ht="48" thickBot="1">
      <c r="A87" s="192" t="s">
        <v>173</v>
      </c>
      <c r="B87" s="187" t="s">
        <v>339</v>
      </c>
      <c r="C87" s="193"/>
      <c r="D87" s="194">
        <f>SUM(D89)</f>
        <v>15000</v>
      </c>
      <c r="E87" s="185">
        <f>E88</f>
        <v>17000</v>
      </c>
    </row>
    <row r="88" spans="1:5" ht="32.25" thickBot="1">
      <c r="A88" s="178" t="s">
        <v>340</v>
      </c>
      <c r="B88" s="82" t="s">
        <v>341</v>
      </c>
      <c r="C88" s="179"/>
      <c r="D88" s="107">
        <f>D89</f>
        <v>15000</v>
      </c>
      <c r="E88" s="185">
        <f>E89</f>
        <v>17000</v>
      </c>
    </row>
    <row r="89" spans="1:5" ht="79.5" thickBot="1">
      <c r="A89" s="9" t="s">
        <v>342</v>
      </c>
      <c r="B89" s="57" t="s">
        <v>343</v>
      </c>
      <c r="C89" s="5">
        <v>200</v>
      </c>
      <c r="D89" s="95">
        <v>15000</v>
      </c>
      <c r="E89" s="172">
        <v>17000</v>
      </c>
    </row>
    <row r="90" spans="1:5" ht="32.25" thickBot="1">
      <c r="A90" s="178" t="s">
        <v>417</v>
      </c>
      <c r="B90" s="82" t="s">
        <v>421</v>
      </c>
      <c r="C90" s="179"/>
      <c r="D90" s="107">
        <f>D91</f>
        <v>5000</v>
      </c>
      <c r="E90" s="107">
        <f>E91</f>
        <v>5000</v>
      </c>
    </row>
    <row r="91" spans="1:5" ht="32.25" thickBot="1">
      <c r="A91" s="178" t="s">
        <v>418</v>
      </c>
      <c r="B91" s="82" t="s">
        <v>432</v>
      </c>
      <c r="C91" s="179"/>
      <c r="D91" s="107">
        <f>D92</f>
        <v>5000</v>
      </c>
      <c r="E91" s="107">
        <f>E92</f>
        <v>5000</v>
      </c>
    </row>
    <row r="92" spans="1:5" ht="32.25" thickBot="1">
      <c r="A92" s="9" t="s">
        <v>419</v>
      </c>
      <c r="B92" s="57" t="s">
        <v>420</v>
      </c>
      <c r="C92" s="5">
        <v>200</v>
      </c>
      <c r="D92" s="95">
        <v>5000</v>
      </c>
      <c r="E92" s="172">
        <v>5000</v>
      </c>
    </row>
    <row r="93" spans="1:5" ht="48" thickBot="1">
      <c r="A93" s="186" t="s">
        <v>174</v>
      </c>
      <c r="B93" s="187" t="s">
        <v>344</v>
      </c>
      <c r="C93" s="191"/>
      <c r="D93" s="188">
        <f>D94+D106</f>
        <v>5190373.55</v>
      </c>
      <c r="E93" s="200">
        <f>E94+E106</f>
        <v>5191373.55</v>
      </c>
    </row>
    <row r="94" spans="1:5" ht="48" thickBot="1">
      <c r="A94" s="178" t="s">
        <v>175</v>
      </c>
      <c r="B94" s="187" t="s">
        <v>345</v>
      </c>
      <c r="C94" s="179"/>
      <c r="D94" s="107">
        <f>SUM(D96:D105)</f>
        <v>5176373.55</v>
      </c>
      <c r="E94" s="200">
        <f>E95</f>
        <v>5177373.55</v>
      </c>
    </row>
    <row r="95" spans="1:5" ht="32.25" thickBot="1">
      <c r="A95" s="178" t="s">
        <v>346</v>
      </c>
      <c r="B95" s="82" t="s">
        <v>347</v>
      </c>
      <c r="C95" s="179"/>
      <c r="D95" s="200">
        <f>D96+D97+D98+D99+D100+D103+D105+D101+D102+D104</f>
        <v>5176373.55</v>
      </c>
      <c r="E95" s="200">
        <f>E96+E97+E98+E99+E100+E103+E105+E101+E102+E104</f>
        <v>5177373.55</v>
      </c>
    </row>
    <row r="96" spans="1:5" ht="81" customHeight="1" thickBot="1">
      <c r="A96" s="9" t="s">
        <v>349</v>
      </c>
      <c r="B96" s="57" t="s">
        <v>348</v>
      </c>
      <c r="C96" s="2">
        <v>100</v>
      </c>
      <c r="D96" s="95">
        <v>3066988.07</v>
      </c>
      <c r="E96" s="172">
        <v>3066988.07</v>
      </c>
    </row>
    <row r="97" spans="1:5" ht="65.25" customHeight="1" thickBot="1">
      <c r="A97" s="9" t="s">
        <v>351</v>
      </c>
      <c r="B97" s="5" t="s">
        <v>350</v>
      </c>
      <c r="C97" s="5">
        <v>200</v>
      </c>
      <c r="D97" s="95">
        <v>250000</v>
      </c>
      <c r="E97" s="172">
        <v>240000</v>
      </c>
    </row>
    <row r="98" spans="1:5" ht="48" customHeight="1" thickBot="1">
      <c r="A98" s="9" t="s">
        <v>352</v>
      </c>
      <c r="B98" s="5" t="s">
        <v>350</v>
      </c>
      <c r="C98" s="5">
        <v>800</v>
      </c>
      <c r="D98" s="95">
        <v>10000</v>
      </c>
      <c r="E98" s="172">
        <v>10000</v>
      </c>
    </row>
    <row r="99" spans="1:5" ht="90" customHeight="1" thickBot="1">
      <c r="A99" s="9" t="s">
        <v>193</v>
      </c>
      <c r="B99" s="63" t="s">
        <v>353</v>
      </c>
      <c r="C99" s="2">
        <v>100</v>
      </c>
      <c r="D99" s="95">
        <v>972305.48</v>
      </c>
      <c r="E99" s="111">
        <v>972305.48</v>
      </c>
    </row>
    <row r="100" spans="1:5" ht="79.5" thickBot="1">
      <c r="A100" s="9" t="s">
        <v>355</v>
      </c>
      <c r="B100" s="57" t="s">
        <v>354</v>
      </c>
      <c r="C100" s="5">
        <v>200</v>
      </c>
      <c r="D100" s="95">
        <v>250000</v>
      </c>
      <c r="E100" s="172">
        <v>255000</v>
      </c>
    </row>
    <row r="101" spans="1:5" ht="32.25" thickBot="1">
      <c r="A101" s="212" t="s">
        <v>444</v>
      </c>
      <c r="B101" s="57" t="s">
        <v>445</v>
      </c>
      <c r="C101" s="5">
        <v>200</v>
      </c>
      <c r="D101" s="95">
        <v>67000</v>
      </c>
      <c r="E101" s="172">
        <v>67000</v>
      </c>
    </row>
    <row r="102" spans="1:5" ht="32.25" thickBot="1">
      <c r="A102" s="212" t="s">
        <v>232</v>
      </c>
      <c r="B102" s="57" t="s">
        <v>487</v>
      </c>
      <c r="C102" s="5">
        <v>200</v>
      </c>
      <c r="D102" s="95">
        <v>320000</v>
      </c>
      <c r="E102" s="172">
        <v>325000</v>
      </c>
    </row>
    <row r="103" spans="1:5" ht="63.75" thickBot="1">
      <c r="A103" s="9" t="s">
        <v>357</v>
      </c>
      <c r="B103" s="57" t="s">
        <v>446</v>
      </c>
      <c r="C103" s="5">
        <v>200</v>
      </c>
      <c r="D103" s="95">
        <v>39000</v>
      </c>
      <c r="E103" s="172">
        <v>40000</v>
      </c>
    </row>
    <row r="104" spans="1:5" ht="87.75" customHeight="1" thickBot="1">
      <c r="A104" s="227" t="s">
        <v>531</v>
      </c>
      <c r="B104" s="57" t="s">
        <v>533</v>
      </c>
      <c r="C104" s="228">
        <v>200</v>
      </c>
      <c r="D104" s="95">
        <v>1080</v>
      </c>
      <c r="E104" s="172">
        <v>1080</v>
      </c>
    </row>
    <row r="105" spans="1:5" ht="79.5" thickBot="1">
      <c r="A105" s="227" t="s">
        <v>359</v>
      </c>
      <c r="B105" s="57" t="s">
        <v>358</v>
      </c>
      <c r="C105" s="5">
        <v>300</v>
      </c>
      <c r="D105" s="95">
        <v>200000</v>
      </c>
      <c r="E105" s="172">
        <v>200000</v>
      </c>
    </row>
    <row r="106" spans="1:5" ht="16.5" thickBot="1">
      <c r="A106" s="178" t="s">
        <v>176</v>
      </c>
      <c r="B106" s="187" t="s">
        <v>361</v>
      </c>
      <c r="C106" s="179"/>
      <c r="D106" s="107">
        <f>D107</f>
        <v>14000</v>
      </c>
      <c r="E106" s="185">
        <f>E107</f>
        <v>14000</v>
      </c>
    </row>
    <row r="107" spans="1:5" ht="32.25" thickBot="1">
      <c r="A107" s="178" t="s">
        <v>360</v>
      </c>
      <c r="B107" s="187" t="s">
        <v>362</v>
      </c>
      <c r="C107" s="179"/>
      <c r="D107" s="107">
        <f>D108+ D109 +D110</f>
        <v>14000</v>
      </c>
      <c r="E107" s="185">
        <f>E108+E109+E110</f>
        <v>14000</v>
      </c>
    </row>
    <row r="108" spans="1:5" ht="63.75" thickBot="1">
      <c r="A108" s="9" t="s">
        <v>364</v>
      </c>
      <c r="B108" s="57" t="s">
        <v>363</v>
      </c>
      <c r="C108" s="5">
        <v>200</v>
      </c>
      <c r="D108" s="95">
        <v>5000</v>
      </c>
      <c r="E108" s="172">
        <v>5000</v>
      </c>
    </row>
    <row r="109" spans="1:5" ht="59.25" customHeight="1" thickBot="1">
      <c r="A109" s="79" t="s">
        <v>223</v>
      </c>
      <c r="B109" s="57" t="s">
        <v>224</v>
      </c>
      <c r="C109" s="6">
        <v>100</v>
      </c>
      <c r="D109" s="95">
        <v>0</v>
      </c>
      <c r="E109" s="172">
        <v>0</v>
      </c>
    </row>
    <row r="110" spans="1:5" ht="48" thickBot="1">
      <c r="A110" s="79" t="s">
        <v>366</v>
      </c>
      <c r="B110" s="57" t="s">
        <v>365</v>
      </c>
      <c r="C110" s="6">
        <v>800</v>
      </c>
      <c r="D110" s="95">
        <v>9000</v>
      </c>
      <c r="E110" s="172">
        <v>9000</v>
      </c>
    </row>
    <row r="111" spans="1:5" ht="32.25" thickBot="1">
      <c r="A111" s="189" t="s">
        <v>367</v>
      </c>
      <c r="B111" s="187" t="s">
        <v>368</v>
      </c>
      <c r="C111" s="83"/>
      <c r="D111" s="190">
        <f t="shared" ref="D111:E113" si="0">D112</f>
        <v>0</v>
      </c>
      <c r="E111" s="200">
        <f t="shared" si="0"/>
        <v>0</v>
      </c>
    </row>
    <row r="112" spans="1:5" ht="32.25" thickBot="1">
      <c r="A112" s="189" t="s">
        <v>370</v>
      </c>
      <c r="B112" s="187" t="s">
        <v>369</v>
      </c>
      <c r="C112" s="83"/>
      <c r="D112" s="107">
        <f t="shared" si="0"/>
        <v>0</v>
      </c>
      <c r="E112" s="200">
        <f t="shared" si="0"/>
        <v>0</v>
      </c>
    </row>
    <row r="113" spans="1:15" s="47" customFormat="1" ht="32.25" thickBot="1">
      <c r="A113" s="81" t="s">
        <v>372</v>
      </c>
      <c r="B113" s="82" t="s">
        <v>371</v>
      </c>
      <c r="C113" s="83"/>
      <c r="D113" s="107">
        <f t="shared" si="0"/>
        <v>0</v>
      </c>
      <c r="E113" s="200">
        <f t="shared" si="0"/>
        <v>0</v>
      </c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</row>
    <row r="114" spans="1:15" ht="48" thickBot="1">
      <c r="A114" s="69" t="s">
        <v>81</v>
      </c>
      <c r="B114" s="57" t="s">
        <v>199</v>
      </c>
      <c r="C114" s="2">
        <v>800</v>
      </c>
      <c r="D114" s="95">
        <v>0</v>
      </c>
      <c r="E114" s="172">
        <v>0</v>
      </c>
    </row>
    <row r="115" spans="1:15" ht="32.25" thickBot="1">
      <c r="A115" s="201" t="s">
        <v>423</v>
      </c>
      <c r="B115" s="187" t="s">
        <v>427</v>
      </c>
      <c r="C115" s="191"/>
      <c r="D115" s="188">
        <f t="shared" ref="D115:E117" si="1">D116</f>
        <v>0</v>
      </c>
      <c r="E115" s="188">
        <f t="shared" si="1"/>
        <v>0</v>
      </c>
    </row>
    <row r="116" spans="1:15" ht="32.25" thickBot="1">
      <c r="A116" s="181" t="s">
        <v>424</v>
      </c>
      <c r="B116" s="82" t="s">
        <v>428</v>
      </c>
      <c r="C116" s="179"/>
      <c r="D116" s="107">
        <f t="shared" si="1"/>
        <v>0</v>
      </c>
      <c r="E116" s="107">
        <f t="shared" si="1"/>
        <v>0</v>
      </c>
    </row>
    <row r="117" spans="1:15" ht="16.5" thickBot="1">
      <c r="A117" s="181" t="s">
        <v>425</v>
      </c>
      <c r="B117" s="82" t="s">
        <v>429</v>
      </c>
      <c r="C117" s="179"/>
      <c r="D117" s="107">
        <f t="shared" si="1"/>
        <v>0</v>
      </c>
      <c r="E117" s="107">
        <f t="shared" si="1"/>
        <v>0</v>
      </c>
    </row>
    <row r="118" spans="1:15" ht="32.25" thickBot="1">
      <c r="A118" s="180" t="s">
        <v>431</v>
      </c>
      <c r="B118" s="57" t="s">
        <v>430</v>
      </c>
      <c r="C118" s="5">
        <v>200</v>
      </c>
      <c r="D118" s="95">
        <v>0</v>
      </c>
      <c r="E118" s="172">
        <v>0</v>
      </c>
    </row>
    <row r="119" spans="1:15" ht="54.75" customHeight="1" thickBot="1">
      <c r="A119" s="245" t="s">
        <v>610</v>
      </c>
      <c r="B119" s="250" t="s">
        <v>464</v>
      </c>
      <c r="C119" s="251"/>
      <c r="D119" s="252">
        <f t="shared" ref="D119:E121" si="2">D120</f>
        <v>0</v>
      </c>
      <c r="E119" s="252">
        <f t="shared" si="2"/>
        <v>0</v>
      </c>
    </row>
    <row r="120" spans="1:15" ht="37.5" customHeight="1" thickBot="1">
      <c r="A120" s="245" t="s">
        <v>465</v>
      </c>
      <c r="B120" s="250" t="s">
        <v>466</v>
      </c>
      <c r="C120" s="251"/>
      <c r="D120" s="252">
        <f t="shared" si="2"/>
        <v>0</v>
      </c>
      <c r="E120" s="252">
        <f t="shared" si="2"/>
        <v>0</v>
      </c>
    </row>
    <row r="121" spans="1:15" ht="32.25" customHeight="1" thickBot="1">
      <c r="A121" s="263" t="s">
        <v>467</v>
      </c>
      <c r="B121" s="250" t="s">
        <v>468</v>
      </c>
      <c r="C121" s="251"/>
      <c r="D121" s="252">
        <f t="shared" si="2"/>
        <v>0</v>
      </c>
      <c r="E121" s="252">
        <f t="shared" si="2"/>
        <v>0</v>
      </c>
    </row>
    <row r="122" spans="1:15" ht="39" customHeight="1" thickBot="1">
      <c r="A122" s="180" t="s">
        <v>547</v>
      </c>
      <c r="B122" s="57" t="s">
        <v>548</v>
      </c>
      <c r="C122" s="262">
        <v>200</v>
      </c>
      <c r="D122" s="95">
        <v>0</v>
      </c>
      <c r="E122" s="172"/>
    </row>
    <row r="123" spans="1:15" ht="71.25" customHeight="1" thickBot="1">
      <c r="A123" s="245" t="s">
        <v>568</v>
      </c>
      <c r="B123" s="246" t="s">
        <v>585</v>
      </c>
      <c r="C123" s="247"/>
      <c r="D123" s="248">
        <f>D124+D129+D132+D135</f>
        <v>913935</v>
      </c>
      <c r="E123" s="248">
        <f>E124+E129+E132+E135</f>
        <v>910569.45</v>
      </c>
    </row>
    <row r="124" spans="1:15" ht="51" customHeight="1" thickBot="1">
      <c r="A124" s="245" t="s">
        <v>569</v>
      </c>
      <c r="B124" s="246" t="s">
        <v>586</v>
      </c>
      <c r="C124" s="247"/>
      <c r="D124" s="248">
        <f>D125</f>
        <v>723935</v>
      </c>
      <c r="E124" s="248">
        <f>E125</f>
        <v>724935</v>
      </c>
    </row>
    <row r="125" spans="1:15" ht="39" customHeight="1" thickBot="1">
      <c r="A125" s="245" t="s">
        <v>570</v>
      </c>
      <c r="B125" s="246" t="s">
        <v>587</v>
      </c>
      <c r="C125" s="247"/>
      <c r="D125" s="248">
        <f>D126+D127+D128</f>
        <v>723935</v>
      </c>
      <c r="E125" s="248">
        <f>E126+E127+E128</f>
        <v>724935</v>
      </c>
    </row>
    <row r="126" spans="1:15" ht="101.25" customHeight="1" thickBot="1">
      <c r="A126" s="180" t="s">
        <v>571</v>
      </c>
      <c r="B126" s="57" t="s">
        <v>588</v>
      </c>
      <c r="C126" s="268">
        <v>100</v>
      </c>
      <c r="D126" s="95">
        <v>714335</v>
      </c>
      <c r="E126" s="172">
        <v>714335</v>
      </c>
    </row>
    <row r="127" spans="1:15" ht="39" customHeight="1" thickBot="1">
      <c r="A127" s="180" t="s">
        <v>572</v>
      </c>
      <c r="B127" s="57" t="s">
        <v>588</v>
      </c>
      <c r="C127" s="268">
        <v>200</v>
      </c>
      <c r="D127" s="95">
        <v>4000</v>
      </c>
      <c r="E127" s="172">
        <v>5000</v>
      </c>
    </row>
    <row r="128" spans="1:15" ht="39" customHeight="1" thickBot="1">
      <c r="A128" s="180" t="s">
        <v>573</v>
      </c>
      <c r="B128" s="57" t="s">
        <v>588</v>
      </c>
      <c r="C128" s="268">
        <v>800</v>
      </c>
      <c r="D128" s="95">
        <v>5600</v>
      </c>
      <c r="E128" s="172">
        <v>5600</v>
      </c>
    </row>
    <row r="129" spans="1:5" ht="39" customHeight="1" thickBot="1">
      <c r="A129" s="245" t="s">
        <v>574</v>
      </c>
      <c r="B129" s="246" t="s">
        <v>589</v>
      </c>
      <c r="C129" s="247"/>
      <c r="D129" s="248">
        <f>D130</f>
        <v>10000</v>
      </c>
      <c r="E129" s="248">
        <f>E130</f>
        <v>10000</v>
      </c>
    </row>
    <row r="130" spans="1:5" ht="39" customHeight="1" thickBot="1">
      <c r="A130" s="245" t="s">
        <v>575</v>
      </c>
      <c r="B130" s="246" t="s">
        <v>590</v>
      </c>
      <c r="C130" s="247"/>
      <c r="D130" s="248">
        <f>D131</f>
        <v>10000</v>
      </c>
      <c r="E130" s="248">
        <f>E131</f>
        <v>10000</v>
      </c>
    </row>
    <row r="131" spans="1:5" ht="53.25" customHeight="1" thickBot="1">
      <c r="A131" s="180" t="s">
        <v>576</v>
      </c>
      <c r="B131" s="57" t="s">
        <v>591</v>
      </c>
      <c r="C131" s="268">
        <v>200</v>
      </c>
      <c r="D131" s="95">
        <v>10000</v>
      </c>
      <c r="E131" s="172">
        <v>10000</v>
      </c>
    </row>
    <row r="132" spans="1:5" ht="49.5" customHeight="1" thickBot="1">
      <c r="A132" s="245" t="s">
        <v>577</v>
      </c>
      <c r="B132" s="246" t="s">
        <v>592</v>
      </c>
      <c r="C132" s="247"/>
      <c r="D132" s="248">
        <f>D133</f>
        <v>60000</v>
      </c>
      <c r="E132" s="248">
        <f>E133</f>
        <v>50000</v>
      </c>
    </row>
    <row r="133" spans="1:5" ht="39" customHeight="1" thickBot="1">
      <c r="A133" s="245" t="s">
        <v>578</v>
      </c>
      <c r="B133" s="246" t="s">
        <v>593</v>
      </c>
      <c r="C133" s="247"/>
      <c r="D133" s="248">
        <f>D134</f>
        <v>60000</v>
      </c>
      <c r="E133" s="248">
        <f>E134</f>
        <v>50000</v>
      </c>
    </row>
    <row r="134" spans="1:5" ht="56.25" customHeight="1" thickBot="1">
      <c r="A134" s="180" t="s">
        <v>579</v>
      </c>
      <c r="B134" s="57" t="s">
        <v>594</v>
      </c>
      <c r="C134" s="268">
        <v>200</v>
      </c>
      <c r="D134" s="95">
        <v>60000</v>
      </c>
      <c r="E134" s="172">
        <v>50000</v>
      </c>
    </row>
    <row r="135" spans="1:5" ht="39" customHeight="1" thickBot="1">
      <c r="A135" s="245" t="s">
        <v>580</v>
      </c>
      <c r="B135" s="246" t="s">
        <v>595</v>
      </c>
      <c r="C135" s="247"/>
      <c r="D135" s="248">
        <f>D136+D138+D140</f>
        <v>120000</v>
      </c>
      <c r="E135" s="248">
        <f>E136+E138+E140</f>
        <v>125634.45</v>
      </c>
    </row>
    <row r="136" spans="1:5" ht="39" customHeight="1" thickBot="1">
      <c r="A136" s="245" t="s">
        <v>581</v>
      </c>
      <c r="B136" s="246" t="s">
        <v>596</v>
      </c>
      <c r="C136" s="247"/>
      <c r="D136" s="248">
        <f>D137</f>
        <v>50000</v>
      </c>
      <c r="E136" s="248">
        <f>E137</f>
        <v>50000</v>
      </c>
    </row>
    <row r="137" spans="1:5" ht="56.25" customHeight="1" thickBot="1">
      <c r="A137" s="180" t="s">
        <v>582</v>
      </c>
      <c r="B137" s="57" t="s">
        <v>597</v>
      </c>
      <c r="C137" s="268">
        <v>200</v>
      </c>
      <c r="D137" s="95">
        <v>50000</v>
      </c>
      <c r="E137" s="172">
        <v>50000</v>
      </c>
    </row>
    <row r="138" spans="1:5" ht="57" customHeight="1" thickBot="1">
      <c r="A138" s="245" t="s">
        <v>583</v>
      </c>
      <c r="B138" s="246" t="s">
        <v>599</v>
      </c>
      <c r="C138" s="247"/>
      <c r="D138" s="248">
        <f>D139</f>
        <v>50000</v>
      </c>
      <c r="E138" s="248">
        <f>E139</f>
        <v>45634.45</v>
      </c>
    </row>
    <row r="139" spans="1:5" ht="69" customHeight="1" thickBot="1">
      <c r="A139" s="180" t="s">
        <v>602</v>
      </c>
      <c r="B139" s="57" t="s">
        <v>598</v>
      </c>
      <c r="C139" s="268">
        <v>200</v>
      </c>
      <c r="D139" s="95">
        <v>50000</v>
      </c>
      <c r="E139" s="172">
        <v>45634.45</v>
      </c>
    </row>
    <row r="140" spans="1:5" ht="39" customHeight="1" thickBot="1">
      <c r="A140" s="245" t="s">
        <v>584</v>
      </c>
      <c r="B140" s="246" t="s">
        <v>600</v>
      </c>
      <c r="C140" s="247"/>
      <c r="D140" s="248">
        <f>D141</f>
        <v>20000</v>
      </c>
      <c r="E140" s="248">
        <f>E141</f>
        <v>30000</v>
      </c>
    </row>
    <row r="141" spans="1:5" ht="57" customHeight="1" thickBot="1">
      <c r="A141" s="180" t="s">
        <v>601</v>
      </c>
      <c r="B141" s="57" t="s">
        <v>613</v>
      </c>
      <c r="C141" s="268"/>
      <c r="D141" s="95">
        <v>20000</v>
      </c>
      <c r="E141" s="172">
        <v>30000</v>
      </c>
    </row>
    <row r="142" spans="1:5" ht="48" thickBot="1">
      <c r="A142" s="186" t="s">
        <v>45</v>
      </c>
      <c r="B142" s="187" t="s">
        <v>373</v>
      </c>
      <c r="C142" s="179"/>
      <c r="D142" s="188">
        <f>D143</f>
        <v>77931</v>
      </c>
      <c r="E142" s="200">
        <f>E143</f>
        <v>77931</v>
      </c>
    </row>
    <row r="143" spans="1:5" ht="16.5" thickBot="1">
      <c r="A143" s="178" t="s">
        <v>46</v>
      </c>
      <c r="B143" s="82" t="s">
        <v>374</v>
      </c>
      <c r="C143" s="179"/>
      <c r="D143" s="107">
        <f>D146+D144+D145</f>
        <v>77931</v>
      </c>
      <c r="E143" s="200">
        <f>E146+E144+E145</f>
        <v>77931</v>
      </c>
    </row>
    <row r="144" spans="1:5" ht="83.25" customHeight="1" thickBot="1">
      <c r="A144" s="237" t="s">
        <v>658</v>
      </c>
      <c r="B144" s="238" t="s">
        <v>659</v>
      </c>
      <c r="C144" s="239">
        <v>500</v>
      </c>
      <c r="D144" s="240">
        <v>72076</v>
      </c>
      <c r="E144" s="232">
        <v>72076</v>
      </c>
    </row>
    <row r="145" spans="1:5" ht="84.75" customHeight="1" thickBot="1">
      <c r="A145" s="237" t="s">
        <v>660</v>
      </c>
      <c r="B145" s="238" t="s">
        <v>661</v>
      </c>
      <c r="C145" s="239">
        <v>500</v>
      </c>
      <c r="D145" s="240">
        <v>855</v>
      </c>
      <c r="E145" s="232">
        <v>855</v>
      </c>
    </row>
    <row r="146" spans="1:5" ht="33.75" customHeight="1" thickBot="1">
      <c r="A146" s="78" t="s">
        <v>189</v>
      </c>
      <c r="B146" s="57" t="s">
        <v>202</v>
      </c>
      <c r="C146" s="5">
        <v>700</v>
      </c>
      <c r="D146" s="95">
        <v>5000</v>
      </c>
      <c r="E146" s="172">
        <v>5000</v>
      </c>
    </row>
    <row r="147" spans="1:5" ht="48" thickBot="1">
      <c r="A147" s="186" t="s">
        <v>47</v>
      </c>
      <c r="B147" s="187" t="s">
        <v>375</v>
      </c>
      <c r="C147" s="179"/>
      <c r="D147" s="188">
        <f>D148</f>
        <v>243500</v>
      </c>
      <c r="E147" s="200">
        <f>E148</f>
        <v>243500</v>
      </c>
    </row>
    <row r="148" spans="1:5" ht="16.5" thickBot="1">
      <c r="A148" s="178" t="s">
        <v>46</v>
      </c>
      <c r="B148" s="187" t="s">
        <v>200</v>
      </c>
      <c r="C148" s="179"/>
      <c r="D148" s="107">
        <f>D149+D150</f>
        <v>243500</v>
      </c>
      <c r="E148" s="200">
        <f>E149+E150</f>
        <v>243500</v>
      </c>
    </row>
    <row r="149" spans="1:5" ht="118.5" customHeight="1" thickBot="1">
      <c r="A149" s="69" t="s">
        <v>377</v>
      </c>
      <c r="B149" s="84" t="s">
        <v>376</v>
      </c>
      <c r="C149" s="5">
        <v>100</v>
      </c>
      <c r="D149" s="95">
        <v>243500</v>
      </c>
      <c r="E149" s="172">
        <v>243500</v>
      </c>
    </row>
    <row r="150" spans="1:5" ht="63.75" thickBot="1">
      <c r="A150" s="10" t="s">
        <v>492</v>
      </c>
      <c r="B150" s="6" t="s">
        <v>378</v>
      </c>
      <c r="C150" s="5">
        <v>200</v>
      </c>
      <c r="D150" s="95">
        <v>0</v>
      </c>
      <c r="E150" s="172">
        <v>0</v>
      </c>
    </row>
    <row r="151" spans="1:5" ht="63.75" thickBot="1">
      <c r="A151" s="85" t="s">
        <v>381</v>
      </c>
      <c r="B151" s="86" t="s">
        <v>380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46</v>
      </c>
      <c r="B152" s="88" t="s">
        <v>382</v>
      </c>
      <c r="C152" s="83">
        <v>0</v>
      </c>
      <c r="D152" s="107">
        <f>D153</f>
        <v>0</v>
      </c>
      <c r="E152" s="200">
        <f>E153</f>
        <v>0</v>
      </c>
    </row>
    <row r="153" spans="1:5" ht="79.5" thickBot="1">
      <c r="A153" s="89" t="s">
        <v>80</v>
      </c>
      <c r="B153" s="57" t="s">
        <v>383</v>
      </c>
      <c r="C153" s="2">
        <v>200</v>
      </c>
      <c r="D153" s="95">
        <v>0</v>
      </c>
      <c r="E153" s="172">
        <v>0</v>
      </c>
    </row>
    <row r="154" spans="1:5" ht="16.5" thickBot="1">
      <c r="A154" s="50" t="s">
        <v>48</v>
      </c>
      <c r="B154" s="56"/>
      <c r="C154" s="56"/>
      <c r="D154" s="204">
        <f>D10+D25+D34+D55+D61+D72+D93+D111+D142+D147+D151+D115+D119+D123</f>
        <v>14968046</v>
      </c>
      <c r="E154" s="204">
        <f>E10+E25+E34+E55+E61+E72+E93+E111+E142+E147+E151+E115+E119+E123</f>
        <v>14621034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0"/>
  <sheetViews>
    <sheetView zoomScale="75" zoomScaleNormal="75" workbookViewId="0">
      <selection activeCell="G50" sqref="G50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8" t="s">
        <v>644</v>
      </c>
      <c r="H1" s="42"/>
      <c r="I1" s="42"/>
      <c r="J1" s="42"/>
      <c r="K1" s="42"/>
      <c r="L1" s="42"/>
      <c r="M1" s="42"/>
      <c r="N1" s="42"/>
    </row>
    <row r="2" spans="1:14">
      <c r="G2" s="1" t="s">
        <v>388</v>
      </c>
      <c r="H2" s="42"/>
      <c r="I2" s="42"/>
      <c r="J2" s="42"/>
      <c r="K2" s="42"/>
      <c r="L2" s="42"/>
      <c r="M2" s="42"/>
      <c r="N2" s="42"/>
    </row>
    <row r="3" spans="1:14">
      <c r="G3" s="1" t="s">
        <v>131</v>
      </c>
      <c r="H3" s="42"/>
      <c r="I3" s="42"/>
      <c r="J3" s="42"/>
      <c r="K3" s="42"/>
      <c r="L3" s="42"/>
      <c r="M3" s="42"/>
      <c r="N3" s="42"/>
    </row>
    <row r="4" spans="1:14">
      <c r="F4" s="328" t="s">
        <v>645</v>
      </c>
      <c r="G4" s="328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27" t="s">
        <v>663</v>
      </c>
      <c r="B6" s="327"/>
      <c r="C6" s="327"/>
      <c r="D6" s="327"/>
      <c r="E6" s="327"/>
      <c r="F6" s="327"/>
      <c r="G6" s="327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389</v>
      </c>
      <c r="C8" s="23" t="s">
        <v>390</v>
      </c>
      <c r="D8" s="23" t="s">
        <v>391</v>
      </c>
      <c r="E8" s="23" t="s">
        <v>126</v>
      </c>
      <c r="F8" s="24" t="s">
        <v>49</v>
      </c>
      <c r="G8" s="23" t="s">
        <v>392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384</v>
      </c>
      <c r="B10" s="35">
        <v>933</v>
      </c>
      <c r="C10" s="35"/>
      <c r="D10" s="35"/>
      <c r="E10" s="35"/>
      <c r="F10" s="35"/>
      <c r="G10" s="109">
        <f>SUM(G11:G59)</f>
        <v>13442568.59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82</v>
      </c>
      <c r="B11" s="41">
        <v>933</v>
      </c>
      <c r="C11" s="41" t="s">
        <v>246</v>
      </c>
      <c r="D11" s="41" t="s">
        <v>247</v>
      </c>
      <c r="E11" s="41" t="s">
        <v>85</v>
      </c>
      <c r="F11" s="41">
        <v>100</v>
      </c>
      <c r="G11" s="108">
        <v>3066988.07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83</v>
      </c>
      <c r="B12" s="41">
        <v>933</v>
      </c>
      <c r="C12" s="41" t="s">
        <v>246</v>
      </c>
      <c r="D12" s="41" t="s">
        <v>247</v>
      </c>
      <c r="E12" s="41" t="s">
        <v>85</v>
      </c>
      <c r="F12" s="41">
        <v>200</v>
      </c>
      <c r="G12" s="267">
        <v>259550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567</v>
      </c>
      <c r="B13" s="41" t="s">
        <v>87</v>
      </c>
      <c r="C13" s="41" t="s">
        <v>246</v>
      </c>
      <c r="D13" s="41" t="s">
        <v>247</v>
      </c>
      <c r="E13" s="41" t="s">
        <v>85</v>
      </c>
      <c r="F13" s="41" t="s">
        <v>101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84</v>
      </c>
      <c r="B14" s="41">
        <v>933</v>
      </c>
      <c r="C14" s="41" t="s">
        <v>246</v>
      </c>
      <c r="D14" s="41" t="s">
        <v>247</v>
      </c>
      <c r="E14" s="41" t="s">
        <v>85</v>
      </c>
      <c r="F14" s="41">
        <v>800</v>
      </c>
      <c r="G14" s="108">
        <v>40000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8" t="s">
        <v>665</v>
      </c>
      <c r="B15" s="296" t="s">
        <v>87</v>
      </c>
      <c r="C15" s="296" t="s">
        <v>246</v>
      </c>
      <c r="D15" s="296" t="s">
        <v>247</v>
      </c>
      <c r="E15" s="296" t="s">
        <v>666</v>
      </c>
      <c r="F15" s="296" t="s">
        <v>554</v>
      </c>
      <c r="G15" s="297">
        <v>855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194</v>
      </c>
      <c r="B16" s="332">
        <v>933</v>
      </c>
      <c r="C16" s="332" t="s">
        <v>246</v>
      </c>
      <c r="D16" s="332" t="s">
        <v>248</v>
      </c>
      <c r="E16" s="332" t="s">
        <v>86</v>
      </c>
      <c r="F16" s="332">
        <v>100</v>
      </c>
      <c r="G16" s="330">
        <v>972305.48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393</v>
      </c>
      <c r="B17" s="333"/>
      <c r="C17" s="333"/>
      <c r="D17" s="333"/>
      <c r="E17" s="333"/>
      <c r="F17" s="333"/>
      <c r="G17" s="331"/>
      <c r="H17" s="42"/>
      <c r="I17" s="42"/>
      <c r="J17" s="42"/>
      <c r="K17" s="42"/>
      <c r="L17" s="42"/>
      <c r="M17" s="42"/>
      <c r="N17" s="42"/>
    </row>
    <row r="18" spans="1:14" ht="113.25" thickBot="1">
      <c r="A18" s="33" t="s">
        <v>667</v>
      </c>
      <c r="B18" s="289" t="s">
        <v>87</v>
      </c>
      <c r="C18" s="289" t="s">
        <v>246</v>
      </c>
      <c r="D18" s="289" t="s">
        <v>668</v>
      </c>
      <c r="E18" s="289" t="s">
        <v>659</v>
      </c>
      <c r="F18" s="289" t="s">
        <v>554</v>
      </c>
      <c r="G18" s="290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669</v>
      </c>
      <c r="B19" s="289" t="s">
        <v>87</v>
      </c>
      <c r="C19" s="289" t="s">
        <v>246</v>
      </c>
      <c r="D19" s="289" t="s">
        <v>227</v>
      </c>
      <c r="E19" s="289" t="s">
        <v>670</v>
      </c>
      <c r="F19" s="289" t="s">
        <v>145</v>
      </c>
      <c r="G19" s="290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447</v>
      </c>
      <c r="B20" s="118" t="s">
        <v>87</v>
      </c>
      <c r="C20" s="118" t="s">
        <v>246</v>
      </c>
      <c r="D20" s="118" t="s">
        <v>227</v>
      </c>
      <c r="E20" s="118" t="s">
        <v>448</v>
      </c>
      <c r="F20" s="118" t="s">
        <v>99</v>
      </c>
      <c r="G20" s="119">
        <v>67000</v>
      </c>
      <c r="H20" s="42"/>
      <c r="I20" s="42"/>
      <c r="J20" s="42"/>
      <c r="K20" s="42"/>
      <c r="L20" s="42"/>
      <c r="M20" s="42"/>
      <c r="N20" s="42"/>
    </row>
    <row r="21" spans="1:14" ht="75">
      <c r="A21" s="32" t="s">
        <v>88</v>
      </c>
      <c r="B21" s="332">
        <v>933</v>
      </c>
      <c r="C21" s="332" t="s">
        <v>246</v>
      </c>
      <c r="D21" s="332">
        <v>13</v>
      </c>
      <c r="E21" s="332" t="s">
        <v>89</v>
      </c>
      <c r="F21" s="332">
        <v>200</v>
      </c>
      <c r="G21" s="330">
        <v>245470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394</v>
      </c>
      <c r="B22" s="333"/>
      <c r="C22" s="333"/>
      <c r="D22" s="333"/>
      <c r="E22" s="333"/>
      <c r="F22" s="333"/>
      <c r="G22" s="331"/>
      <c r="H22" s="42"/>
      <c r="I22" s="42"/>
      <c r="J22" s="42"/>
      <c r="K22" s="42"/>
      <c r="L22" s="42"/>
      <c r="M22" s="42"/>
      <c r="N22" s="42"/>
    </row>
    <row r="23" spans="1:14" ht="75.75" thickBot="1">
      <c r="A23" s="25" t="s">
        <v>233</v>
      </c>
      <c r="B23" s="41" t="s">
        <v>87</v>
      </c>
      <c r="C23" s="41" t="s">
        <v>246</v>
      </c>
      <c r="D23" s="41" t="s">
        <v>227</v>
      </c>
      <c r="E23" s="41" t="s">
        <v>490</v>
      </c>
      <c r="F23" s="41" t="s">
        <v>99</v>
      </c>
      <c r="G23" s="108">
        <v>304860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33" t="s">
        <v>90</v>
      </c>
      <c r="B24" s="41">
        <v>933</v>
      </c>
      <c r="C24" s="41" t="s">
        <v>246</v>
      </c>
      <c r="D24" s="41">
        <v>13</v>
      </c>
      <c r="E24" s="41" t="s">
        <v>91</v>
      </c>
      <c r="F24" s="41">
        <v>200</v>
      </c>
      <c r="G24" s="108">
        <v>38000</v>
      </c>
      <c r="H24" s="42"/>
      <c r="I24" s="42"/>
      <c r="J24" s="42"/>
      <c r="K24" s="42"/>
      <c r="L24" s="42"/>
      <c r="M24" s="42"/>
      <c r="N24" s="42"/>
    </row>
    <row r="25" spans="1:14" ht="94.5" thickBot="1">
      <c r="A25" s="33" t="s">
        <v>93</v>
      </c>
      <c r="B25" s="41">
        <v>933</v>
      </c>
      <c r="C25" s="41" t="s">
        <v>246</v>
      </c>
      <c r="D25" s="41">
        <v>13</v>
      </c>
      <c r="E25" s="41" t="s">
        <v>94</v>
      </c>
      <c r="F25" s="41">
        <v>200</v>
      </c>
      <c r="G25" s="108">
        <v>5000</v>
      </c>
      <c r="H25" s="42"/>
      <c r="I25" s="42"/>
      <c r="J25" s="42"/>
      <c r="K25" s="42"/>
      <c r="L25" s="42"/>
      <c r="M25" s="42"/>
      <c r="N25" s="42"/>
    </row>
    <row r="26" spans="1:14" ht="57" thickBot="1">
      <c r="A26" s="25" t="s">
        <v>95</v>
      </c>
      <c r="B26" s="41">
        <v>933</v>
      </c>
      <c r="C26" s="41" t="s">
        <v>246</v>
      </c>
      <c r="D26" s="41">
        <v>13</v>
      </c>
      <c r="E26" s="41" t="s">
        <v>213</v>
      </c>
      <c r="F26" s="41" t="s">
        <v>145</v>
      </c>
      <c r="G26" s="108">
        <v>9000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33" t="s">
        <v>426</v>
      </c>
      <c r="B27" s="41" t="s">
        <v>87</v>
      </c>
      <c r="C27" s="41" t="s">
        <v>246</v>
      </c>
      <c r="D27" s="41" t="s">
        <v>435</v>
      </c>
      <c r="E27" s="41" t="s">
        <v>436</v>
      </c>
      <c r="F27" s="41" t="s">
        <v>99</v>
      </c>
      <c r="G27" s="108">
        <v>0</v>
      </c>
      <c r="H27" s="42"/>
      <c r="I27" s="42"/>
      <c r="J27" s="42"/>
      <c r="K27" s="42"/>
      <c r="L27" s="42"/>
      <c r="M27" s="42"/>
      <c r="N27" s="42"/>
    </row>
    <row r="28" spans="1:14" ht="19.5" thickBot="1">
      <c r="A28" s="33" t="s">
        <v>189</v>
      </c>
      <c r="B28" s="41" t="s">
        <v>87</v>
      </c>
      <c r="C28" s="116" t="s">
        <v>246</v>
      </c>
      <c r="D28" s="116" t="s">
        <v>212</v>
      </c>
      <c r="E28" s="41" t="s">
        <v>201</v>
      </c>
      <c r="F28" s="41" t="s">
        <v>145</v>
      </c>
      <c r="G28" s="108">
        <v>5000</v>
      </c>
      <c r="H28" s="42"/>
      <c r="I28" s="42"/>
      <c r="J28" s="42"/>
      <c r="K28" s="42"/>
      <c r="L28" s="42"/>
      <c r="M28" s="42"/>
      <c r="N28" s="42"/>
    </row>
    <row r="29" spans="1:14" ht="132" thickBot="1">
      <c r="A29" s="33" t="s">
        <v>96</v>
      </c>
      <c r="B29" s="41">
        <v>933</v>
      </c>
      <c r="C29" s="41" t="s">
        <v>248</v>
      </c>
      <c r="D29" s="41" t="s">
        <v>249</v>
      </c>
      <c r="E29" s="41" t="s">
        <v>97</v>
      </c>
      <c r="F29" s="41">
        <v>100</v>
      </c>
      <c r="G29" s="108">
        <v>234700</v>
      </c>
      <c r="H29" s="42"/>
      <c r="I29" s="42"/>
      <c r="J29" s="42"/>
      <c r="K29" s="42"/>
      <c r="L29" s="42"/>
      <c r="M29" s="42"/>
      <c r="N29" s="42"/>
    </row>
    <row r="30" spans="1:14" ht="75.75" thickBot="1">
      <c r="A30" s="25" t="s">
        <v>98</v>
      </c>
      <c r="B30" s="41">
        <v>933</v>
      </c>
      <c r="C30" s="41" t="s">
        <v>248</v>
      </c>
      <c r="D30" s="41" t="s">
        <v>249</v>
      </c>
      <c r="E30" s="41" t="s">
        <v>97</v>
      </c>
      <c r="F30" s="41">
        <v>200</v>
      </c>
      <c r="G30" s="108">
        <v>0</v>
      </c>
      <c r="H30" s="42"/>
      <c r="I30" s="42"/>
      <c r="J30" s="42"/>
      <c r="K30" s="42"/>
      <c r="L30" s="42"/>
      <c r="M30" s="42"/>
      <c r="N30" s="42"/>
    </row>
    <row r="31" spans="1:14" ht="113.25" thickBot="1">
      <c r="A31" s="48" t="s">
        <v>102</v>
      </c>
      <c r="B31" s="49">
        <v>933</v>
      </c>
      <c r="C31" s="49" t="s">
        <v>249</v>
      </c>
      <c r="D31" s="49" t="s">
        <v>250</v>
      </c>
      <c r="E31" s="49" t="s">
        <v>103</v>
      </c>
      <c r="F31" s="49">
        <v>200</v>
      </c>
      <c r="G31" s="110">
        <v>25200</v>
      </c>
      <c r="H31" s="42"/>
      <c r="I31" s="42"/>
      <c r="J31" s="42"/>
      <c r="K31" s="42"/>
      <c r="L31" s="42"/>
      <c r="M31" s="42"/>
      <c r="N31" s="42"/>
    </row>
    <row r="32" spans="1:14" ht="57" thickBot="1">
      <c r="A32" s="25" t="s">
        <v>104</v>
      </c>
      <c r="B32" s="41">
        <v>933</v>
      </c>
      <c r="C32" s="41" t="s">
        <v>249</v>
      </c>
      <c r="D32" s="41">
        <v>10</v>
      </c>
      <c r="E32" s="41" t="s">
        <v>105</v>
      </c>
      <c r="F32" s="41">
        <v>200</v>
      </c>
      <c r="G32" s="108">
        <v>0</v>
      </c>
      <c r="H32" s="42"/>
      <c r="I32" s="42"/>
      <c r="J32" s="42"/>
      <c r="K32" s="42"/>
      <c r="L32" s="42"/>
      <c r="M32" s="42"/>
      <c r="N32" s="42"/>
    </row>
    <row r="33" spans="1:14" ht="75.75" thickBot="1">
      <c r="A33" s="33" t="s">
        <v>106</v>
      </c>
      <c r="B33" s="41">
        <v>933</v>
      </c>
      <c r="C33" s="41" t="s">
        <v>249</v>
      </c>
      <c r="D33" s="41">
        <v>10</v>
      </c>
      <c r="E33" s="41" t="s">
        <v>203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94.5" thickBot="1">
      <c r="A34" s="33" t="s">
        <v>107</v>
      </c>
      <c r="B34" s="41">
        <v>933</v>
      </c>
      <c r="C34" s="41" t="s">
        <v>249</v>
      </c>
      <c r="D34" s="41">
        <v>10</v>
      </c>
      <c r="E34" s="41" t="s">
        <v>108</v>
      </c>
      <c r="F34" s="41">
        <v>600</v>
      </c>
      <c r="G34" s="108">
        <v>68920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109</v>
      </c>
      <c r="B35" s="41">
        <v>933</v>
      </c>
      <c r="C35" s="41" t="s">
        <v>249</v>
      </c>
      <c r="D35" s="41">
        <v>10</v>
      </c>
      <c r="E35" s="41" t="s">
        <v>110</v>
      </c>
      <c r="F35" s="41">
        <v>200</v>
      </c>
      <c r="G35" s="108">
        <v>5000</v>
      </c>
      <c r="H35" s="42"/>
      <c r="I35" s="42"/>
      <c r="J35" s="42"/>
      <c r="K35" s="42"/>
      <c r="L35" s="42"/>
      <c r="M35" s="42"/>
      <c r="N35" s="42"/>
    </row>
    <row r="36" spans="1:14" ht="75.75" thickBot="1">
      <c r="A36" s="33" t="s">
        <v>111</v>
      </c>
      <c r="B36" s="41">
        <v>933</v>
      </c>
      <c r="C36" s="41" t="s">
        <v>249</v>
      </c>
      <c r="D36" s="41">
        <v>10</v>
      </c>
      <c r="E36" s="41" t="s">
        <v>112</v>
      </c>
      <c r="F36" s="41">
        <v>200</v>
      </c>
      <c r="G36" s="108">
        <v>400</v>
      </c>
      <c r="H36" s="42"/>
      <c r="I36" s="42"/>
      <c r="J36" s="42"/>
      <c r="K36" s="42"/>
      <c r="L36" s="42"/>
      <c r="M36" s="42"/>
      <c r="N36" s="42"/>
    </row>
    <row r="37" spans="1:14" ht="94.5" thickBot="1">
      <c r="A37" s="33" t="s">
        <v>113</v>
      </c>
      <c r="B37" s="41">
        <v>933</v>
      </c>
      <c r="C37" s="41" t="s">
        <v>247</v>
      </c>
      <c r="D37" s="41" t="s">
        <v>250</v>
      </c>
      <c r="E37" s="41" t="s">
        <v>114</v>
      </c>
      <c r="F37" s="41">
        <v>200</v>
      </c>
      <c r="G37" s="267">
        <v>1850299.5</v>
      </c>
      <c r="H37" s="42"/>
      <c r="I37" s="42"/>
      <c r="J37" s="42"/>
      <c r="K37" s="42"/>
      <c r="L37" s="42"/>
      <c r="M37" s="42"/>
      <c r="N37" s="42"/>
    </row>
    <row r="38" spans="1:14" ht="137.25" customHeight="1" thickBot="1">
      <c r="A38" s="233" t="s">
        <v>606</v>
      </c>
      <c r="B38" s="41">
        <v>933</v>
      </c>
      <c r="C38" s="41" t="s">
        <v>247</v>
      </c>
      <c r="D38" s="41" t="s">
        <v>250</v>
      </c>
      <c r="E38" s="41" t="s">
        <v>618</v>
      </c>
      <c r="F38" s="41">
        <v>200</v>
      </c>
      <c r="G38" s="108">
        <v>1651888.05</v>
      </c>
      <c r="H38" s="42"/>
      <c r="I38" s="42"/>
      <c r="J38" s="42"/>
      <c r="K38" s="42"/>
      <c r="L38" s="42"/>
      <c r="M38" s="42"/>
      <c r="N38" s="42"/>
    </row>
    <row r="39" spans="1:14" ht="94.5" thickBot="1">
      <c r="A39" s="33" t="s">
        <v>115</v>
      </c>
      <c r="B39" s="41">
        <v>933</v>
      </c>
      <c r="C39" s="41" t="s">
        <v>247</v>
      </c>
      <c r="D39" s="41" t="s">
        <v>250</v>
      </c>
      <c r="E39" s="41" t="s">
        <v>116</v>
      </c>
      <c r="F39" s="41">
        <v>200</v>
      </c>
      <c r="G39" s="267">
        <v>0</v>
      </c>
      <c r="H39" s="42"/>
      <c r="I39" s="42"/>
      <c r="J39" s="42"/>
      <c r="K39" s="42"/>
      <c r="L39" s="42"/>
      <c r="M39" s="42"/>
      <c r="N39" s="42"/>
    </row>
    <row r="40" spans="1:14" ht="57" thickBot="1">
      <c r="A40" s="33" t="s">
        <v>117</v>
      </c>
      <c r="B40" s="41">
        <v>933</v>
      </c>
      <c r="C40" s="41" t="s">
        <v>247</v>
      </c>
      <c r="D40" s="41" t="s">
        <v>250</v>
      </c>
      <c r="E40" s="41" t="s">
        <v>118</v>
      </c>
      <c r="F40" s="41">
        <v>200</v>
      </c>
      <c r="G40" s="108">
        <v>0</v>
      </c>
      <c r="H40" s="42"/>
      <c r="I40" s="42"/>
      <c r="J40" s="42"/>
      <c r="K40" s="42"/>
      <c r="L40" s="42"/>
      <c r="M40" s="42"/>
      <c r="N40" s="42"/>
    </row>
    <row r="41" spans="1:14" ht="75.75" thickBot="1">
      <c r="A41" s="33" t="s">
        <v>497</v>
      </c>
      <c r="B41" s="41">
        <v>933</v>
      </c>
      <c r="C41" s="41" t="s">
        <v>251</v>
      </c>
      <c r="D41" s="41" t="s">
        <v>246</v>
      </c>
      <c r="E41" s="41" t="s">
        <v>498</v>
      </c>
      <c r="F41" s="41">
        <v>200</v>
      </c>
      <c r="G41" s="108">
        <v>472406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499</v>
      </c>
      <c r="B42" s="41">
        <v>933</v>
      </c>
      <c r="C42" s="41" t="s">
        <v>251</v>
      </c>
      <c r="D42" s="41" t="s">
        <v>246</v>
      </c>
      <c r="E42" s="41" t="s">
        <v>500</v>
      </c>
      <c r="F42" s="41">
        <v>200</v>
      </c>
      <c r="G42" s="108">
        <v>70000</v>
      </c>
      <c r="H42" s="42"/>
      <c r="I42" s="42"/>
      <c r="J42" s="42"/>
      <c r="K42" s="42"/>
      <c r="L42" s="42"/>
      <c r="M42" s="42"/>
      <c r="N42" s="42"/>
    </row>
    <row r="43" spans="1:14" ht="94.5" thickBot="1">
      <c r="A43" s="33" t="s">
        <v>501</v>
      </c>
      <c r="B43" s="41">
        <v>933</v>
      </c>
      <c r="C43" s="41" t="s">
        <v>251</v>
      </c>
      <c r="D43" s="41" t="s">
        <v>246</v>
      </c>
      <c r="E43" s="41" t="s">
        <v>502</v>
      </c>
      <c r="F43" s="41">
        <v>200</v>
      </c>
      <c r="G43" s="108">
        <v>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433</v>
      </c>
      <c r="B44" s="41" t="s">
        <v>87</v>
      </c>
      <c r="C44" s="41" t="s">
        <v>251</v>
      </c>
      <c r="D44" s="41" t="s">
        <v>246</v>
      </c>
      <c r="E44" s="41" t="s">
        <v>503</v>
      </c>
      <c r="F44" s="41" t="s">
        <v>99</v>
      </c>
      <c r="G44" s="108">
        <v>15000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504</v>
      </c>
      <c r="B45" s="41">
        <v>933</v>
      </c>
      <c r="C45" s="41" t="s">
        <v>251</v>
      </c>
      <c r="D45" s="41" t="s">
        <v>246</v>
      </c>
      <c r="E45" s="41" t="s">
        <v>505</v>
      </c>
      <c r="F45" s="41">
        <v>200</v>
      </c>
      <c r="G45" s="108">
        <v>0</v>
      </c>
      <c r="H45" s="42"/>
      <c r="I45" s="42"/>
      <c r="J45" s="42"/>
      <c r="K45" s="42"/>
      <c r="L45" s="42"/>
      <c r="M45" s="42"/>
      <c r="N45" s="42"/>
    </row>
    <row r="46" spans="1:14" ht="38.25" thickBot="1">
      <c r="A46" s="33" t="s">
        <v>477</v>
      </c>
      <c r="B46" s="41" t="s">
        <v>87</v>
      </c>
      <c r="C46" s="41" t="s">
        <v>251</v>
      </c>
      <c r="D46" s="41" t="s">
        <v>248</v>
      </c>
      <c r="E46" s="41" t="s">
        <v>483</v>
      </c>
      <c r="F46" s="41" t="s">
        <v>99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132" thickBot="1">
      <c r="A47" s="33" t="s">
        <v>553</v>
      </c>
      <c r="B47" s="41" t="s">
        <v>87</v>
      </c>
      <c r="C47" s="41" t="s">
        <v>251</v>
      </c>
      <c r="D47" s="41" t="s">
        <v>248</v>
      </c>
      <c r="E47" s="41" t="s">
        <v>556</v>
      </c>
      <c r="F47" s="41" t="s">
        <v>554</v>
      </c>
      <c r="G47" s="108">
        <v>69684.75</v>
      </c>
      <c r="H47" s="42"/>
      <c r="I47" s="42"/>
      <c r="J47" s="42"/>
      <c r="K47" s="42"/>
      <c r="L47" s="42"/>
      <c r="M47" s="42"/>
      <c r="N47" s="42"/>
    </row>
    <row r="48" spans="1:14" ht="94.5" thickBot="1">
      <c r="A48" s="33" t="s">
        <v>507</v>
      </c>
      <c r="B48" s="41">
        <v>933</v>
      </c>
      <c r="C48" s="41" t="s">
        <v>251</v>
      </c>
      <c r="D48" s="41" t="s">
        <v>246</v>
      </c>
      <c r="E48" s="41" t="s">
        <v>508</v>
      </c>
      <c r="F48" s="41">
        <v>200</v>
      </c>
      <c r="G48" s="267">
        <v>10000</v>
      </c>
      <c r="H48" s="42"/>
      <c r="I48" s="42"/>
      <c r="J48" s="42"/>
      <c r="K48" s="42"/>
      <c r="L48" s="42"/>
      <c r="M48" s="42"/>
      <c r="N48" s="42"/>
    </row>
    <row r="49" spans="1:14" ht="57" thickBot="1">
      <c r="A49" s="33" t="s">
        <v>509</v>
      </c>
      <c r="B49" s="41">
        <v>933</v>
      </c>
      <c r="C49" s="41" t="s">
        <v>251</v>
      </c>
      <c r="D49" s="41" t="s">
        <v>246</v>
      </c>
      <c r="E49" s="41" t="s">
        <v>510</v>
      </c>
      <c r="F49" s="41">
        <v>200</v>
      </c>
      <c r="G49" s="108">
        <v>0</v>
      </c>
      <c r="H49" s="42"/>
      <c r="I49" s="42"/>
      <c r="J49" s="42"/>
      <c r="K49" s="42"/>
      <c r="L49" s="42"/>
      <c r="M49" s="42"/>
      <c r="N49" s="42"/>
    </row>
    <row r="50" spans="1:14" ht="57" thickBot="1">
      <c r="A50" s="33" t="s">
        <v>511</v>
      </c>
      <c r="B50" s="41">
        <v>933</v>
      </c>
      <c r="C50" s="41" t="s">
        <v>251</v>
      </c>
      <c r="D50" s="41" t="s">
        <v>249</v>
      </c>
      <c r="E50" s="41" t="s">
        <v>205</v>
      </c>
      <c r="F50" s="41">
        <v>200</v>
      </c>
      <c r="G50" s="267">
        <v>1800000</v>
      </c>
      <c r="H50" s="42"/>
      <c r="I50" s="42"/>
      <c r="J50" s="42"/>
      <c r="K50" s="42"/>
      <c r="L50" s="42"/>
      <c r="M50" s="42"/>
      <c r="N50" s="42"/>
    </row>
    <row r="51" spans="1:14" ht="75.75" thickBot="1">
      <c r="A51" s="33" t="s">
        <v>512</v>
      </c>
      <c r="B51" s="41">
        <v>933</v>
      </c>
      <c r="C51" s="41" t="s">
        <v>251</v>
      </c>
      <c r="D51" s="41" t="s">
        <v>249</v>
      </c>
      <c r="E51" s="41" t="s">
        <v>513</v>
      </c>
      <c r="F51" s="41">
        <v>200</v>
      </c>
      <c r="G51" s="267">
        <v>219200</v>
      </c>
      <c r="H51" s="42"/>
      <c r="I51" s="42"/>
      <c r="J51" s="42"/>
      <c r="K51" s="42"/>
      <c r="L51" s="42"/>
      <c r="M51" s="42"/>
      <c r="N51" s="42"/>
    </row>
    <row r="52" spans="1:14" ht="75.75" thickBot="1">
      <c r="A52" s="33" t="s">
        <v>514</v>
      </c>
      <c r="B52" s="41">
        <v>933</v>
      </c>
      <c r="C52" s="41" t="s">
        <v>251</v>
      </c>
      <c r="D52" s="41" t="s">
        <v>249</v>
      </c>
      <c r="E52" s="41" t="s">
        <v>515</v>
      </c>
      <c r="F52" s="41">
        <v>200</v>
      </c>
      <c r="G52" s="267">
        <v>10000</v>
      </c>
      <c r="H52" s="42"/>
      <c r="I52" s="42"/>
      <c r="J52" s="42"/>
      <c r="K52" s="42"/>
      <c r="L52" s="42"/>
      <c r="M52" s="42"/>
      <c r="N52" s="42"/>
    </row>
    <row r="53" spans="1:14" ht="94.5" thickBot="1">
      <c r="A53" s="33" t="s">
        <v>516</v>
      </c>
      <c r="B53" s="41">
        <v>933</v>
      </c>
      <c r="C53" s="41" t="s">
        <v>251</v>
      </c>
      <c r="D53" s="41" t="s">
        <v>249</v>
      </c>
      <c r="E53" s="41" t="s">
        <v>517</v>
      </c>
      <c r="F53" s="41">
        <v>200</v>
      </c>
      <c r="G53" s="108">
        <v>0</v>
      </c>
      <c r="H53" s="42"/>
      <c r="I53" s="42"/>
      <c r="J53" s="42"/>
      <c r="K53" s="42"/>
      <c r="L53" s="42"/>
      <c r="M53" s="42"/>
      <c r="N53" s="42"/>
    </row>
    <row r="54" spans="1:14" ht="100.5" customHeight="1" thickBot="1">
      <c r="A54" s="33" t="s">
        <v>531</v>
      </c>
      <c r="B54" s="41" t="s">
        <v>87</v>
      </c>
      <c r="C54" s="41" t="s">
        <v>100</v>
      </c>
      <c r="D54" s="41" t="s">
        <v>246</v>
      </c>
      <c r="E54" s="41" t="s">
        <v>534</v>
      </c>
      <c r="F54" s="41" t="s">
        <v>99</v>
      </c>
      <c r="G54" s="108">
        <v>1080</v>
      </c>
      <c r="H54" s="42"/>
      <c r="I54" s="42"/>
      <c r="J54" s="42"/>
      <c r="K54" s="42"/>
      <c r="L54" s="42"/>
      <c r="M54" s="42"/>
      <c r="N54" s="42"/>
    </row>
    <row r="55" spans="1:14" ht="94.5" thickBot="1">
      <c r="A55" s="33" t="s">
        <v>359</v>
      </c>
      <c r="B55" s="41" t="s">
        <v>87</v>
      </c>
      <c r="C55" s="41" t="s">
        <v>100</v>
      </c>
      <c r="D55" s="41" t="s">
        <v>246</v>
      </c>
      <c r="E55" s="41" t="s">
        <v>92</v>
      </c>
      <c r="F55" s="41" t="s">
        <v>101</v>
      </c>
      <c r="G55" s="108">
        <v>200000</v>
      </c>
      <c r="H55" s="42"/>
      <c r="I55" s="42"/>
      <c r="J55" s="42"/>
      <c r="K55" s="42"/>
      <c r="L55" s="42"/>
      <c r="M55" s="42"/>
      <c r="N55" s="42"/>
    </row>
    <row r="56" spans="1:14" ht="38.25" thickBot="1">
      <c r="A56" s="33" t="s">
        <v>469</v>
      </c>
      <c r="B56" s="41" t="s">
        <v>87</v>
      </c>
      <c r="C56" s="41" t="s">
        <v>473</v>
      </c>
      <c r="D56" s="41" t="s">
        <v>249</v>
      </c>
      <c r="E56" s="41" t="s">
        <v>470</v>
      </c>
      <c r="F56" s="41" t="s">
        <v>99</v>
      </c>
      <c r="G56" s="108">
        <v>0</v>
      </c>
      <c r="H56" s="42"/>
      <c r="I56" s="42"/>
      <c r="J56" s="42"/>
      <c r="K56" s="42"/>
      <c r="L56" s="42"/>
      <c r="M56" s="42"/>
      <c r="N56" s="42"/>
    </row>
    <row r="57" spans="1:14" ht="57" thickBot="1">
      <c r="A57" s="33" t="s">
        <v>471</v>
      </c>
      <c r="B57" s="41" t="s">
        <v>87</v>
      </c>
      <c r="C57" s="41" t="s">
        <v>251</v>
      </c>
      <c r="D57" s="41" t="s">
        <v>249</v>
      </c>
      <c r="E57" s="41" t="s">
        <v>472</v>
      </c>
      <c r="F57" s="41" t="s">
        <v>99</v>
      </c>
      <c r="G57" s="108">
        <v>0</v>
      </c>
      <c r="H57" s="42"/>
      <c r="I57" s="42"/>
      <c r="J57" s="42"/>
      <c r="K57" s="42"/>
      <c r="L57" s="42"/>
      <c r="M57" s="42"/>
      <c r="N57" s="42"/>
    </row>
    <row r="58" spans="1:14" ht="65.25" customHeight="1" thickBot="1">
      <c r="A58" s="265" t="s">
        <v>549</v>
      </c>
      <c r="B58" s="266" t="s">
        <v>87</v>
      </c>
      <c r="C58" s="266" t="s">
        <v>251</v>
      </c>
      <c r="D58" s="266" t="s">
        <v>249</v>
      </c>
      <c r="E58" s="266" t="s">
        <v>548</v>
      </c>
      <c r="F58" s="266" t="s">
        <v>99</v>
      </c>
      <c r="G58" s="267">
        <v>0</v>
      </c>
      <c r="H58" s="42"/>
      <c r="I58" s="42"/>
      <c r="J58" s="42"/>
      <c r="K58" s="42"/>
      <c r="L58" s="42"/>
      <c r="M58" s="42"/>
      <c r="N58" s="42"/>
    </row>
    <row r="59" spans="1:14" ht="65.25" customHeight="1" thickBot="1">
      <c r="A59" s="265" t="s">
        <v>633</v>
      </c>
      <c r="B59" s="266" t="s">
        <v>87</v>
      </c>
      <c r="C59" s="266" t="s">
        <v>251</v>
      </c>
      <c r="D59" s="266" t="s">
        <v>249</v>
      </c>
      <c r="E59" s="266" t="s">
        <v>632</v>
      </c>
      <c r="F59" s="266" t="s">
        <v>99</v>
      </c>
      <c r="G59" s="267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57" t="s">
        <v>603</v>
      </c>
      <c r="B60" s="258" t="s">
        <v>87</v>
      </c>
      <c r="C60" s="258" t="s">
        <v>251</v>
      </c>
      <c r="D60" s="258" t="s">
        <v>253</v>
      </c>
      <c r="E60" s="258" t="s">
        <v>604</v>
      </c>
      <c r="F60" s="258"/>
      <c r="G60" s="259">
        <f>G61+G62+G64+G66+G67+G68+G65+G63+G69</f>
        <v>832935</v>
      </c>
      <c r="H60" s="42"/>
      <c r="I60" s="42"/>
      <c r="J60" s="42"/>
      <c r="K60" s="42"/>
      <c r="L60" s="42"/>
      <c r="M60" s="42"/>
      <c r="N60" s="42"/>
    </row>
    <row r="61" spans="1:14" ht="65.25" customHeight="1" thickBot="1">
      <c r="A61" s="33" t="s">
        <v>576</v>
      </c>
      <c r="B61" s="41" t="s">
        <v>87</v>
      </c>
      <c r="C61" s="41" t="s">
        <v>251</v>
      </c>
      <c r="D61" s="41" t="s">
        <v>246</v>
      </c>
      <c r="E61" s="41" t="s">
        <v>591</v>
      </c>
      <c r="F61" s="41" t="s">
        <v>99</v>
      </c>
      <c r="G61" s="108">
        <v>10000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33" t="s">
        <v>579</v>
      </c>
      <c r="B62" s="41" t="s">
        <v>87</v>
      </c>
      <c r="C62" s="41" t="s">
        <v>251</v>
      </c>
      <c r="D62" s="41" t="s">
        <v>248</v>
      </c>
      <c r="E62" s="41" t="s">
        <v>594</v>
      </c>
      <c r="F62" s="41" t="s">
        <v>99</v>
      </c>
      <c r="G62" s="108">
        <v>50000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607</v>
      </c>
      <c r="B63" s="41" t="s">
        <v>87</v>
      </c>
      <c r="C63" s="41" t="s">
        <v>251</v>
      </c>
      <c r="D63" s="41" t="s">
        <v>249</v>
      </c>
      <c r="E63" s="41" t="s">
        <v>608</v>
      </c>
      <c r="F63" s="41" t="s">
        <v>99</v>
      </c>
      <c r="G63" s="267">
        <v>10000</v>
      </c>
      <c r="H63" s="42"/>
      <c r="I63" s="42"/>
      <c r="J63" s="42"/>
      <c r="K63" s="42"/>
      <c r="L63" s="42"/>
      <c r="M63" s="42"/>
      <c r="N63" s="42"/>
    </row>
    <row r="64" spans="1:14" ht="83.25" customHeight="1" thickBot="1">
      <c r="A64" s="33" t="s">
        <v>602</v>
      </c>
      <c r="B64" s="41" t="s">
        <v>87</v>
      </c>
      <c r="C64" s="41" t="s">
        <v>251</v>
      </c>
      <c r="D64" s="41" t="s">
        <v>249</v>
      </c>
      <c r="E64" s="41" t="s">
        <v>598</v>
      </c>
      <c r="F64" s="41" t="s">
        <v>99</v>
      </c>
      <c r="G64" s="267">
        <v>20000</v>
      </c>
      <c r="H64" s="42"/>
      <c r="I64" s="42"/>
      <c r="J64" s="42"/>
      <c r="K64" s="42"/>
      <c r="L64" s="42"/>
      <c r="M64" s="42"/>
      <c r="N64" s="42"/>
    </row>
    <row r="65" spans="1:14" ht="83.25" customHeight="1" thickBot="1">
      <c r="A65" s="33" t="s">
        <v>582</v>
      </c>
      <c r="B65" s="41" t="s">
        <v>87</v>
      </c>
      <c r="C65" s="41" t="s">
        <v>251</v>
      </c>
      <c r="D65" s="41" t="s">
        <v>249</v>
      </c>
      <c r="E65" s="41" t="s">
        <v>597</v>
      </c>
      <c r="F65" s="41" t="s">
        <v>99</v>
      </c>
      <c r="G65" s="267">
        <v>20000</v>
      </c>
      <c r="H65" s="42"/>
      <c r="I65" s="42"/>
      <c r="J65" s="42"/>
      <c r="K65" s="42"/>
      <c r="L65" s="42"/>
      <c r="M65" s="42"/>
      <c r="N65" s="42"/>
    </row>
    <row r="66" spans="1:14" ht="131.25" customHeight="1" thickBot="1">
      <c r="A66" s="33" t="s">
        <v>571</v>
      </c>
      <c r="B66" s="41" t="s">
        <v>87</v>
      </c>
      <c r="C66" s="41" t="s">
        <v>251</v>
      </c>
      <c r="D66" s="41" t="s">
        <v>251</v>
      </c>
      <c r="E66" s="41" t="s">
        <v>588</v>
      </c>
      <c r="F66" s="41" t="s">
        <v>207</v>
      </c>
      <c r="G66" s="108">
        <v>714335</v>
      </c>
      <c r="H66" s="42"/>
      <c r="I66" s="42"/>
      <c r="J66" s="42"/>
      <c r="K66" s="42"/>
      <c r="L66" s="42"/>
      <c r="M66" s="42"/>
      <c r="N66" s="42"/>
    </row>
    <row r="67" spans="1:14" ht="65.25" customHeight="1" thickBot="1">
      <c r="A67" s="33" t="s">
        <v>572</v>
      </c>
      <c r="B67" s="41" t="s">
        <v>87</v>
      </c>
      <c r="C67" s="41" t="s">
        <v>251</v>
      </c>
      <c r="D67" s="41" t="s">
        <v>251</v>
      </c>
      <c r="E67" s="41" t="s">
        <v>588</v>
      </c>
      <c r="F67" s="41" t="s">
        <v>99</v>
      </c>
      <c r="G67" s="108">
        <v>3000</v>
      </c>
      <c r="H67" s="42"/>
      <c r="I67" s="42"/>
      <c r="J67" s="42"/>
      <c r="K67" s="42"/>
      <c r="L67" s="42"/>
      <c r="M67" s="42"/>
      <c r="N67" s="42"/>
    </row>
    <row r="68" spans="1:14" ht="65.25" customHeight="1" thickBot="1">
      <c r="A68" s="33" t="s">
        <v>573</v>
      </c>
      <c r="B68" s="41" t="s">
        <v>87</v>
      </c>
      <c r="C68" s="41" t="s">
        <v>251</v>
      </c>
      <c r="D68" s="41" t="s">
        <v>251</v>
      </c>
      <c r="E68" s="41" t="s">
        <v>588</v>
      </c>
      <c r="F68" s="41" t="s">
        <v>145</v>
      </c>
      <c r="G68" s="108">
        <v>5600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426</v>
      </c>
      <c r="B69" s="41" t="s">
        <v>87</v>
      </c>
      <c r="C69" s="41" t="s">
        <v>251</v>
      </c>
      <c r="D69" s="41" t="s">
        <v>251</v>
      </c>
      <c r="E69" s="41" t="s">
        <v>430</v>
      </c>
      <c r="F69" s="41" t="s">
        <v>99</v>
      </c>
      <c r="G69" s="108">
        <v>0</v>
      </c>
      <c r="H69" s="42"/>
      <c r="I69" s="42"/>
      <c r="J69" s="42"/>
      <c r="K69" s="42"/>
      <c r="L69" s="42"/>
      <c r="M69" s="42"/>
      <c r="N69" s="42"/>
    </row>
    <row r="70" spans="1:14" ht="57" thickBot="1">
      <c r="A70" s="37" t="s">
        <v>11</v>
      </c>
      <c r="B70" s="40">
        <v>933</v>
      </c>
      <c r="C70" s="40" t="s">
        <v>252</v>
      </c>
      <c r="D70" s="40" t="s">
        <v>253</v>
      </c>
      <c r="E70" s="40" t="s">
        <v>206</v>
      </c>
      <c r="F70" s="40"/>
      <c r="G70" s="218">
        <f>SUM(G71:G83)</f>
        <v>4666305.5199999996</v>
      </c>
      <c r="H70" s="42"/>
      <c r="I70" s="42"/>
      <c r="J70" s="42"/>
      <c r="K70" s="42"/>
      <c r="L70" s="42"/>
      <c r="M70" s="42"/>
      <c r="N70" s="42"/>
    </row>
    <row r="71" spans="1:14" ht="132" thickBot="1">
      <c r="A71" s="39" t="s">
        <v>518</v>
      </c>
      <c r="B71" s="41">
        <v>933</v>
      </c>
      <c r="C71" s="41" t="s">
        <v>252</v>
      </c>
      <c r="D71" s="41" t="s">
        <v>246</v>
      </c>
      <c r="E71" s="41" t="s">
        <v>519</v>
      </c>
      <c r="F71" s="41">
        <v>100</v>
      </c>
      <c r="G71" s="108">
        <v>2364977</v>
      </c>
      <c r="H71" s="42"/>
      <c r="I71" s="42"/>
      <c r="J71" s="42"/>
      <c r="K71" s="42"/>
      <c r="L71" s="42"/>
      <c r="M71" s="42"/>
      <c r="N71" s="42"/>
    </row>
    <row r="72" spans="1:14" ht="113.25" thickBot="1">
      <c r="A72" s="115" t="s">
        <v>210</v>
      </c>
      <c r="B72" s="41" t="s">
        <v>87</v>
      </c>
      <c r="C72" s="41" t="s">
        <v>252</v>
      </c>
      <c r="D72" s="41" t="s">
        <v>246</v>
      </c>
      <c r="E72" s="41" t="s">
        <v>664</v>
      </c>
      <c r="F72" s="41" t="s">
        <v>207</v>
      </c>
      <c r="G72" s="108">
        <v>152204</v>
      </c>
      <c r="H72" s="42"/>
      <c r="I72" s="42"/>
      <c r="J72" s="42"/>
      <c r="K72" s="42"/>
      <c r="L72" s="42"/>
      <c r="M72" s="42"/>
      <c r="N72" s="42"/>
    </row>
    <row r="73" spans="1:14" ht="188.25" thickBot="1">
      <c r="A73" s="39" t="s">
        <v>520</v>
      </c>
      <c r="B73" s="41">
        <v>933</v>
      </c>
      <c r="C73" s="41" t="s">
        <v>252</v>
      </c>
      <c r="D73" s="41" t="s">
        <v>246</v>
      </c>
      <c r="E73" s="41" t="s">
        <v>208</v>
      </c>
      <c r="F73" s="41">
        <v>100</v>
      </c>
      <c r="G73" s="108">
        <v>428742</v>
      </c>
      <c r="H73" s="42"/>
      <c r="I73" s="42"/>
      <c r="J73" s="42"/>
      <c r="K73" s="42"/>
      <c r="L73" s="42"/>
      <c r="M73" s="42"/>
      <c r="N73" s="42"/>
    </row>
    <row r="74" spans="1:14" ht="75.75" thickBot="1">
      <c r="A74" s="33" t="s">
        <v>521</v>
      </c>
      <c r="B74" s="41">
        <v>933</v>
      </c>
      <c r="C74" s="41" t="s">
        <v>252</v>
      </c>
      <c r="D74" s="41" t="s">
        <v>246</v>
      </c>
      <c r="E74" s="41" t="s">
        <v>519</v>
      </c>
      <c r="F74" s="41">
        <v>200</v>
      </c>
      <c r="G74" s="108">
        <v>771952.48</v>
      </c>
      <c r="H74" s="42"/>
      <c r="I74" s="42"/>
      <c r="J74" s="42"/>
      <c r="K74" s="42"/>
      <c r="L74" s="42"/>
      <c r="M74" s="42"/>
      <c r="N74" s="42"/>
    </row>
    <row r="75" spans="1:14" ht="57" thickBot="1">
      <c r="A75" s="33" t="s">
        <v>330</v>
      </c>
      <c r="B75" s="41">
        <v>933</v>
      </c>
      <c r="C75" s="41" t="s">
        <v>252</v>
      </c>
      <c r="D75" s="41" t="s">
        <v>246</v>
      </c>
      <c r="E75" s="41" t="s">
        <v>519</v>
      </c>
      <c r="F75" s="41">
        <v>800</v>
      </c>
      <c r="G75" s="108">
        <v>64610.54</v>
      </c>
      <c r="H75" s="42"/>
      <c r="I75" s="42"/>
      <c r="J75" s="42"/>
      <c r="K75" s="42"/>
      <c r="L75" s="42"/>
      <c r="M75" s="42"/>
      <c r="N75" s="42"/>
    </row>
    <row r="76" spans="1:14" ht="113.25" thickBot="1">
      <c r="A76" s="33" t="s">
        <v>522</v>
      </c>
      <c r="B76" s="41">
        <v>933</v>
      </c>
      <c r="C76" s="41" t="s">
        <v>252</v>
      </c>
      <c r="D76" s="41" t="s">
        <v>246</v>
      </c>
      <c r="E76" s="41" t="s">
        <v>523</v>
      </c>
      <c r="F76" s="41">
        <v>100</v>
      </c>
      <c r="G76" s="108">
        <v>431242</v>
      </c>
      <c r="H76" s="42"/>
      <c r="I76" s="42"/>
      <c r="J76" s="42"/>
      <c r="K76" s="42"/>
      <c r="L76" s="42"/>
      <c r="M76" s="42"/>
      <c r="N76" s="42"/>
    </row>
    <row r="77" spans="1:14" ht="188.25" thickBot="1">
      <c r="A77" s="33" t="s">
        <v>209</v>
      </c>
      <c r="B77" s="41" t="s">
        <v>87</v>
      </c>
      <c r="C77" s="41" t="s">
        <v>252</v>
      </c>
      <c r="D77" s="41" t="s">
        <v>246</v>
      </c>
      <c r="E77" s="41" t="s">
        <v>622</v>
      </c>
      <c r="F77" s="41" t="s">
        <v>207</v>
      </c>
      <c r="G77" s="108">
        <v>108717</v>
      </c>
      <c r="H77" s="42"/>
      <c r="I77" s="42"/>
      <c r="J77" s="42"/>
      <c r="K77" s="42"/>
      <c r="L77" s="42"/>
      <c r="M77" s="42"/>
      <c r="N77" s="42"/>
    </row>
    <row r="78" spans="1:14" ht="188.25" thickBot="1">
      <c r="A78" s="33" t="s">
        <v>524</v>
      </c>
      <c r="B78" s="41">
        <v>933</v>
      </c>
      <c r="C78" s="41" t="s">
        <v>252</v>
      </c>
      <c r="D78" s="41" t="s">
        <v>246</v>
      </c>
      <c r="E78" s="41" t="s">
        <v>525</v>
      </c>
      <c r="F78" s="41">
        <v>100</v>
      </c>
      <c r="G78" s="108">
        <v>306244</v>
      </c>
      <c r="H78" s="42"/>
      <c r="I78" s="42"/>
      <c r="J78" s="42"/>
      <c r="K78" s="42"/>
      <c r="L78" s="42"/>
      <c r="M78" s="42"/>
      <c r="N78" s="42"/>
    </row>
    <row r="79" spans="1:14" ht="57" thickBot="1">
      <c r="A79" s="33" t="s">
        <v>526</v>
      </c>
      <c r="B79" s="41">
        <v>933</v>
      </c>
      <c r="C79" s="41" t="s">
        <v>252</v>
      </c>
      <c r="D79" s="41" t="s">
        <v>246</v>
      </c>
      <c r="E79" s="41" t="s">
        <v>523</v>
      </c>
      <c r="F79" s="41">
        <v>200</v>
      </c>
      <c r="G79" s="108">
        <v>18000</v>
      </c>
      <c r="H79" s="42"/>
      <c r="I79" s="42"/>
      <c r="J79" s="42"/>
      <c r="K79" s="42"/>
      <c r="L79" s="42"/>
      <c r="M79" s="42"/>
      <c r="N79" s="42"/>
    </row>
    <row r="80" spans="1:14" ht="38.25" thickBot="1">
      <c r="A80" s="33" t="s">
        <v>419</v>
      </c>
      <c r="B80" s="41" t="s">
        <v>87</v>
      </c>
      <c r="C80" s="41" t="s">
        <v>252</v>
      </c>
      <c r="D80" s="41" t="s">
        <v>246</v>
      </c>
      <c r="E80" s="41" t="s">
        <v>434</v>
      </c>
      <c r="F80" s="41" t="s">
        <v>99</v>
      </c>
      <c r="G80" s="108">
        <v>5000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426</v>
      </c>
      <c r="B81" s="41" t="s">
        <v>87</v>
      </c>
      <c r="C81" s="41" t="s">
        <v>252</v>
      </c>
      <c r="D81" s="41" t="s">
        <v>246</v>
      </c>
      <c r="E81" s="41" t="s">
        <v>436</v>
      </c>
      <c r="F81" s="41" t="s">
        <v>99</v>
      </c>
      <c r="G81" s="108">
        <v>0</v>
      </c>
      <c r="H81" s="42"/>
      <c r="I81" s="42"/>
      <c r="J81" s="42"/>
      <c r="K81" s="42"/>
      <c r="L81" s="42"/>
      <c r="M81" s="42"/>
      <c r="N81" s="42"/>
    </row>
    <row r="82" spans="1:14" ht="140.25" customHeight="1" thickBot="1">
      <c r="A82" s="233" t="s">
        <v>565</v>
      </c>
      <c r="B82" s="41" t="s">
        <v>87</v>
      </c>
      <c r="C82" s="41" t="s">
        <v>252</v>
      </c>
      <c r="D82" s="41" t="s">
        <v>246</v>
      </c>
      <c r="E82" s="41" t="s">
        <v>211</v>
      </c>
      <c r="F82" s="41" t="s">
        <v>207</v>
      </c>
      <c r="G82" s="108">
        <v>14616.5</v>
      </c>
      <c r="H82" s="42"/>
      <c r="I82" s="42"/>
      <c r="J82" s="42"/>
      <c r="K82" s="42"/>
      <c r="L82" s="42"/>
      <c r="M82" s="42"/>
      <c r="N82" s="42"/>
    </row>
    <row r="83" spans="1:14" ht="113.25" thickBot="1">
      <c r="A83" s="33" t="s">
        <v>527</v>
      </c>
      <c r="B83" s="41" t="s">
        <v>87</v>
      </c>
      <c r="C83" s="41" t="s">
        <v>252</v>
      </c>
      <c r="D83" s="41" t="s">
        <v>246</v>
      </c>
      <c r="E83" s="41" t="s">
        <v>211</v>
      </c>
      <c r="F83" s="41">
        <v>200</v>
      </c>
      <c r="G83" s="267">
        <v>0</v>
      </c>
      <c r="H83" s="42"/>
      <c r="I83" s="42"/>
      <c r="J83" s="42"/>
      <c r="K83" s="42"/>
      <c r="L83" s="42"/>
      <c r="M83" s="42"/>
      <c r="N83" s="42"/>
    </row>
    <row r="84" spans="1:14" ht="19.5" thickBot="1">
      <c r="A84" s="43" t="s">
        <v>48</v>
      </c>
      <c r="B84" s="40"/>
      <c r="C84" s="40"/>
      <c r="D84" s="40"/>
      <c r="E84" s="40"/>
      <c r="F84" s="40"/>
      <c r="G84" s="109">
        <f>G70+G10+G60</f>
        <v>18941809.109999999</v>
      </c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3"/>
  <sheetViews>
    <sheetView zoomScale="75" workbookViewId="0">
      <selection activeCell="H76" sqref="H76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11" t="s">
        <v>646</v>
      </c>
      <c r="H1" s="42"/>
      <c r="I1" s="42"/>
      <c r="J1" s="42"/>
      <c r="K1" s="42"/>
      <c r="L1" s="42"/>
      <c r="M1" s="42"/>
      <c r="N1" s="42"/>
    </row>
    <row r="2" spans="1:14">
      <c r="G2" s="1" t="s">
        <v>388</v>
      </c>
      <c r="H2" s="42"/>
      <c r="I2" s="42"/>
      <c r="J2" s="42"/>
      <c r="K2" s="42"/>
      <c r="L2" s="42"/>
      <c r="M2" s="42"/>
      <c r="N2" s="42"/>
    </row>
    <row r="3" spans="1:14">
      <c r="G3" s="1" t="s">
        <v>131</v>
      </c>
      <c r="H3" s="42"/>
      <c r="I3" s="42"/>
      <c r="J3" s="42"/>
      <c r="K3" s="42"/>
      <c r="L3" s="42"/>
      <c r="M3" s="42"/>
      <c r="N3" s="42"/>
    </row>
    <row r="4" spans="1:14">
      <c r="F4" s="328" t="s">
        <v>647</v>
      </c>
      <c r="G4" s="328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27" t="s">
        <v>619</v>
      </c>
      <c r="B6" s="327"/>
      <c r="C6" s="327"/>
      <c r="D6" s="327"/>
      <c r="E6" s="327"/>
      <c r="F6" s="327"/>
      <c r="G6" s="327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389</v>
      </c>
      <c r="C8" s="23" t="s">
        <v>390</v>
      </c>
      <c r="D8" s="23" t="s">
        <v>391</v>
      </c>
      <c r="E8" s="23" t="s">
        <v>126</v>
      </c>
      <c r="F8" s="24" t="s">
        <v>49</v>
      </c>
      <c r="G8" s="161" t="s">
        <v>555</v>
      </c>
      <c r="H8" s="163" t="s">
        <v>612</v>
      </c>
      <c r="I8" s="159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8" t="s">
        <v>64</v>
      </c>
      <c r="I9" s="159"/>
      <c r="J9" s="42"/>
      <c r="K9" s="42"/>
      <c r="L9" s="42"/>
      <c r="M9" s="42"/>
      <c r="N9" s="42"/>
    </row>
    <row r="10" spans="1:14" ht="38.25" thickBot="1">
      <c r="A10" s="37" t="s">
        <v>384</v>
      </c>
      <c r="B10" s="35">
        <v>933</v>
      </c>
      <c r="C10" s="35"/>
      <c r="D10" s="35"/>
      <c r="E10" s="35"/>
      <c r="F10" s="35"/>
      <c r="G10" s="109">
        <f>SUM(G11:G53)</f>
        <v>10076971</v>
      </c>
      <c r="H10" s="109">
        <f>SUM(H11:H53)</f>
        <v>9710324.5500000007</v>
      </c>
      <c r="I10" s="159"/>
      <c r="J10" s="42"/>
      <c r="K10" s="42"/>
      <c r="L10" s="42"/>
      <c r="M10" s="42"/>
      <c r="N10" s="42"/>
    </row>
    <row r="11" spans="1:14" ht="113.25" thickBot="1">
      <c r="A11" s="33" t="s">
        <v>82</v>
      </c>
      <c r="B11" s="41">
        <v>933</v>
      </c>
      <c r="C11" s="41" t="s">
        <v>246</v>
      </c>
      <c r="D11" s="41" t="s">
        <v>247</v>
      </c>
      <c r="E11" s="41" t="s">
        <v>85</v>
      </c>
      <c r="F11" s="41">
        <v>100</v>
      </c>
      <c r="G11" s="108">
        <v>3066988.07</v>
      </c>
      <c r="H11" s="205">
        <v>3066988.07</v>
      </c>
      <c r="I11" s="42"/>
      <c r="J11" s="42"/>
      <c r="K11" s="42"/>
      <c r="L11" s="42"/>
      <c r="M11" s="42"/>
      <c r="N11" s="42"/>
    </row>
    <row r="12" spans="1:14" ht="57" thickBot="1">
      <c r="A12" s="33" t="s">
        <v>83</v>
      </c>
      <c r="B12" s="41">
        <v>933</v>
      </c>
      <c r="C12" s="41" t="s">
        <v>246</v>
      </c>
      <c r="D12" s="41" t="s">
        <v>247</v>
      </c>
      <c r="E12" s="41" t="s">
        <v>85</v>
      </c>
      <c r="F12" s="41">
        <v>200</v>
      </c>
      <c r="G12" s="119">
        <v>250000</v>
      </c>
      <c r="H12" s="206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84</v>
      </c>
      <c r="B13" s="41">
        <v>933</v>
      </c>
      <c r="C13" s="41" t="s">
        <v>246</v>
      </c>
      <c r="D13" s="41" t="s">
        <v>247</v>
      </c>
      <c r="E13" s="41" t="s">
        <v>85</v>
      </c>
      <c r="F13" s="41">
        <v>800</v>
      </c>
      <c r="G13" s="108">
        <v>10000</v>
      </c>
      <c r="H13" s="205">
        <v>10000</v>
      </c>
      <c r="I13" s="42"/>
      <c r="J13" s="42"/>
      <c r="K13" s="42"/>
      <c r="L13" s="42"/>
      <c r="M13" s="42"/>
      <c r="N13" s="42"/>
    </row>
    <row r="14" spans="1:14" ht="94.5" thickBot="1">
      <c r="A14" s="298" t="s">
        <v>671</v>
      </c>
      <c r="B14" s="296" t="s">
        <v>87</v>
      </c>
      <c r="C14" s="296" t="s">
        <v>246</v>
      </c>
      <c r="D14" s="296" t="s">
        <v>247</v>
      </c>
      <c r="E14" s="296" t="s">
        <v>666</v>
      </c>
      <c r="F14" s="296" t="s">
        <v>554</v>
      </c>
      <c r="G14" s="297">
        <v>855</v>
      </c>
      <c r="H14" s="291">
        <v>855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194</v>
      </c>
      <c r="B15" s="332">
        <v>933</v>
      </c>
      <c r="C15" s="332" t="s">
        <v>246</v>
      </c>
      <c r="D15" s="332" t="s">
        <v>248</v>
      </c>
      <c r="E15" s="332" t="s">
        <v>86</v>
      </c>
      <c r="F15" s="332">
        <v>100</v>
      </c>
      <c r="G15" s="330">
        <v>972305.48</v>
      </c>
      <c r="H15" s="334">
        <v>972305.48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393</v>
      </c>
      <c r="B16" s="333"/>
      <c r="C16" s="333"/>
      <c r="D16" s="333"/>
      <c r="E16" s="333"/>
      <c r="F16" s="333"/>
      <c r="G16" s="331"/>
      <c r="H16" s="335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658</v>
      </c>
      <c r="B17" s="289" t="s">
        <v>87</v>
      </c>
      <c r="C17" s="289" t="s">
        <v>246</v>
      </c>
      <c r="D17" s="289" t="s">
        <v>668</v>
      </c>
      <c r="E17" s="289" t="s">
        <v>672</v>
      </c>
      <c r="F17" s="289" t="s">
        <v>554</v>
      </c>
      <c r="G17" s="290">
        <v>72076</v>
      </c>
      <c r="H17" s="292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444</v>
      </c>
      <c r="B18" s="118" t="s">
        <v>87</v>
      </c>
      <c r="C18" s="118" t="s">
        <v>246</v>
      </c>
      <c r="D18" s="118" t="s">
        <v>227</v>
      </c>
      <c r="E18" s="118" t="s">
        <v>448</v>
      </c>
      <c r="F18" s="118" t="s">
        <v>99</v>
      </c>
      <c r="G18" s="119">
        <v>67000</v>
      </c>
      <c r="H18" s="205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88</v>
      </c>
      <c r="B19" s="332">
        <v>933</v>
      </c>
      <c r="C19" s="332" t="s">
        <v>246</v>
      </c>
      <c r="D19" s="332">
        <v>13</v>
      </c>
      <c r="E19" s="332" t="s">
        <v>89</v>
      </c>
      <c r="F19" s="332">
        <v>200</v>
      </c>
      <c r="G19" s="330">
        <v>250000</v>
      </c>
      <c r="H19" s="334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394</v>
      </c>
      <c r="B20" s="333"/>
      <c r="C20" s="333"/>
      <c r="D20" s="333"/>
      <c r="E20" s="333"/>
      <c r="F20" s="333"/>
      <c r="G20" s="331"/>
      <c r="H20" s="335"/>
      <c r="I20" s="42"/>
      <c r="J20" s="42"/>
      <c r="K20" s="42"/>
      <c r="L20" s="42"/>
      <c r="M20" s="42"/>
      <c r="N20" s="42"/>
    </row>
    <row r="21" spans="1:14" ht="75.75" thickBot="1">
      <c r="A21" s="33" t="s">
        <v>90</v>
      </c>
      <c r="B21" s="41">
        <v>933</v>
      </c>
      <c r="C21" s="41" t="s">
        <v>246</v>
      </c>
      <c r="D21" s="41">
        <v>13</v>
      </c>
      <c r="E21" s="41" t="s">
        <v>91</v>
      </c>
      <c r="F21" s="41">
        <v>200</v>
      </c>
      <c r="G21" s="108">
        <v>39000</v>
      </c>
      <c r="H21" s="205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234</v>
      </c>
      <c r="B22" s="41" t="s">
        <v>87</v>
      </c>
      <c r="C22" s="41" t="s">
        <v>246</v>
      </c>
      <c r="D22" s="41" t="s">
        <v>227</v>
      </c>
      <c r="E22" s="41" t="s">
        <v>490</v>
      </c>
      <c r="F22" s="41" t="s">
        <v>99</v>
      </c>
      <c r="G22" s="108">
        <v>320000</v>
      </c>
      <c r="H22" s="205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93</v>
      </c>
      <c r="B23" s="41">
        <v>933</v>
      </c>
      <c r="C23" s="41" t="s">
        <v>246</v>
      </c>
      <c r="D23" s="41">
        <v>13</v>
      </c>
      <c r="E23" s="41" t="s">
        <v>94</v>
      </c>
      <c r="F23" s="41">
        <v>200</v>
      </c>
      <c r="G23" s="108">
        <v>5000</v>
      </c>
      <c r="H23" s="205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95</v>
      </c>
      <c r="B24" s="41">
        <v>933</v>
      </c>
      <c r="C24" s="41" t="s">
        <v>246</v>
      </c>
      <c r="D24" s="41">
        <v>13</v>
      </c>
      <c r="E24" s="41" t="s">
        <v>213</v>
      </c>
      <c r="F24" s="41" t="s">
        <v>145</v>
      </c>
      <c r="G24" s="108">
        <v>9000</v>
      </c>
      <c r="H24" s="205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426</v>
      </c>
      <c r="B25" s="41" t="s">
        <v>87</v>
      </c>
      <c r="C25" s="41" t="s">
        <v>246</v>
      </c>
      <c r="D25" s="41" t="s">
        <v>227</v>
      </c>
      <c r="E25" s="41" t="s">
        <v>436</v>
      </c>
      <c r="F25" s="41" t="s">
        <v>99</v>
      </c>
      <c r="G25" s="108">
        <v>0</v>
      </c>
      <c r="H25" s="205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189</v>
      </c>
      <c r="B26" s="41" t="s">
        <v>87</v>
      </c>
      <c r="C26" s="116" t="s">
        <v>246</v>
      </c>
      <c r="D26" s="116" t="s">
        <v>212</v>
      </c>
      <c r="E26" s="41" t="s">
        <v>201</v>
      </c>
      <c r="F26" s="41" t="s">
        <v>145</v>
      </c>
      <c r="G26" s="108">
        <v>5000</v>
      </c>
      <c r="H26" s="205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96</v>
      </c>
      <c r="B27" s="41">
        <v>933</v>
      </c>
      <c r="C27" s="41" t="s">
        <v>248</v>
      </c>
      <c r="D27" s="41" t="s">
        <v>249</v>
      </c>
      <c r="E27" s="41" t="s">
        <v>97</v>
      </c>
      <c r="F27" s="41">
        <v>100</v>
      </c>
      <c r="G27" s="108">
        <v>243500</v>
      </c>
      <c r="H27" s="205">
        <v>243500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98</v>
      </c>
      <c r="B28" s="41">
        <v>933</v>
      </c>
      <c r="C28" s="41" t="s">
        <v>248</v>
      </c>
      <c r="D28" s="41" t="s">
        <v>249</v>
      </c>
      <c r="E28" s="41" t="s">
        <v>97</v>
      </c>
      <c r="F28" s="41">
        <v>200</v>
      </c>
      <c r="G28" s="108">
        <v>0</v>
      </c>
      <c r="H28" s="205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102</v>
      </c>
      <c r="B29" s="49">
        <v>933</v>
      </c>
      <c r="C29" s="49" t="s">
        <v>249</v>
      </c>
      <c r="D29" s="49" t="s">
        <v>250</v>
      </c>
      <c r="E29" s="49" t="s">
        <v>103</v>
      </c>
      <c r="F29" s="49">
        <v>200</v>
      </c>
      <c r="G29" s="110">
        <v>25200</v>
      </c>
      <c r="H29" s="205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104</v>
      </c>
      <c r="B30" s="41">
        <v>933</v>
      </c>
      <c r="C30" s="41" t="s">
        <v>249</v>
      </c>
      <c r="D30" s="41">
        <v>10</v>
      </c>
      <c r="E30" s="41" t="s">
        <v>105</v>
      </c>
      <c r="F30" s="41">
        <v>200</v>
      </c>
      <c r="G30" s="108">
        <v>0</v>
      </c>
      <c r="H30" s="205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106</v>
      </c>
      <c r="B31" s="41">
        <v>933</v>
      </c>
      <c r="C31" s="41" t="s">
        <v>249</v>
      </c>
      <c r="D31" s="41">
        <v>10</v>
      </c>
      <c r="E31" s="41" t="s">
        <v>203</v>
      </c>
      <c r="F31" s="41">
        <v>200</v>
      </c>
      <c r="G31" s="108">
        <v>0</v>
      </c>
      <c r="H31" s="205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107</v>
      </c>
      <c r="B32" s="41">
        <v>933</v>
      </c>
      <c r="C32" s="41" t="s">
        <v>249</v>
      </c>
      <c r="D32" s="41">
        <v>10</v>
      </c>
      <c r="E32" s="41" t="s">
        <v>108</v>
      </c>
      <c r="F32" s="41">
        <v>600</v>
      </c>
      <c r="G32" s="108">
        <v>68920</v>
      </c>
      <c r="H32" s="205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109</v>
      </c>
      <c r="B33" s="41">
        <v>933</v>
      </c>
      <c r="C33" s="41" t="s">
        <v>249</v>
      </c>
      <c r="D33" s="41">
        <v>10</v>
      </c>
      <c r="E33" s="41" t="s">
        <v>110</v>
      </c>
      <c r="F33" s="41">
        <v>200</v>
      </c>
      <c r="G33" s="108">
        <v>5000</v>
      </c>
      <c r="H33" s="205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111</v>
      </c>
      <c r="B34" s="41">
        <v>933</v>
      </c>
      <c r="C34" s="41" t="s">
        <v>249</v>
      </c>
      <c r="D34" s="41">
        <v>10</v>
      </c>
      <c r="E34" s="41" t="s">
        <v>112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113</v>
      </c>
      <c r="B35" s="41">
        <v>933</v>
      </c>
      <c r="C35" s="41" t="s">
        <v>247</v>
      </c>
      <c r="D35" s="41" t="s">
        <v>250</v>
      </c>
      <c r="E35" s="41" t="s">
        <v>114</v>
      </c>
      <c r="F35" s="41">
        <v>200</v>
      </c>
      <c r="G35" s="108">
        <v>1900000</v>
      </c>
      <c r="H35" s="205">
        <v>1900000</v>
      </c>
      <c r="I35" s="42"/>
      <c r="J35" s="42"/>
      <c r="K35" s="42"/>
      <c r="L35" s="42"/>
      <c r="M35" s="42"/>
      <c r="N35" s="42"/>
    </row>
    <row r="36" spans="1:14" ht="150.75" thickBot="1">
      <c r="A36" s="33" t="s">
        <v>606</v>
      </c>
      <c r="B36" s="41">
        <v>933</v>
      </c>
      <c r="C36" s="41" t="s">
        <v>247</v>
      </c>
      <c r="D36" s="41" t="s">
        <v>250</v>
      </c>
      <c r="E36" s="41" t="s">
        <v>618</v>
      </c>
      <c r="F36" s="41">
        <v>200</v>
      </c>
      <c r="G36" s="108">
        <v>0</v>
      </c>
      <c r="H36" s="205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115</v>
      </c>
      <c r="B37" s="41">
        <v>933</v>
      </c>
      <c r="C37" s="41" t="s">
        <v>247</v>
      </c>
      <c r="D37" s="41" t="s">
        <v>250</v>
      </c>
      <c r="E37" s="41" t="s">
        <v>116</v>
      </c>
      <c r="F37" s="41">
        <v>200</v>
      </c>
      <c r="G37" s="108">
        <v>0</v>
      </c>
      <c r="H37" s="205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117</v>
      </c>
      <c r="B38" s="41">
        <v>933</v>
      </c>
      <c r="C38" s="41" t="s">
        <v>247</v>
      </c>
      <c r="D38" s="41" t="s">
        <v>250</v>
      </c>
      <c r="E38" s="41" t="s">
        <v>118</v>
      </c>
      <c r="F38" s="41">
        <v>200</v>
      </c>
      <c r="G38" s="108">
        <v>0</v>
      </c>
      <c r="H38" s="205">
        <v>0</v>
      </c>
      <c r="I38" s="42"/>
      <c r="J38" s="42"/>
      <c r="K38" s="42"/>
      <c r="L38" s="42"/>
      <c r="M38" s="42"/>
      <c r="N38" s="42"/>
    </row>
    <row r="39" spans="1:14" ht="75.75" thickBot="1">
      <c r="A39" s="265" t="s">
        <v>497</v>
      </c>
      <c r="B39" s="266">
        <v>933</v>
      </c>
      <c r="C39" s="266" t="s">
        <v>251</v>
      </c>
      <c r="D39" s="266" t="s">
        <v>246</v>
      </c>
      <c r="E39" s="266" t="s">
        <v>498</v>
      </c>
      <c r="F39" s="266">
        <v>200</v>
      </c>
      <c r="G39" s="267">
        <v>475000</v>
      </c>
      <c r="H39" s="272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5" t="s">
        <v>499</v>
      </c>
      <c r="B40" s="266">
        <v>933</v>
      </c>
      <c r="C40" s="266" t="s">
        <v>251</v>
      </c>
      <c r="D40" s="266" t="s">
        <v>246</v>
      </c>
      <c r="E40" s="266" t="s">
        <v>500</v>
      </c>
      <c r="F40" s="266">
        <v>200</v>
      </c>
      <c r="G40" s="267">
        <v>75000</v>
      </c>
      <c r="H40" s="272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501</v>
      </c>
      <c r="B41" s="41">
        <v>933</v>
      </c>
      <c r="C41" s="41" t="s">
        <v>251</v>
      </c>
      <c r="D41" s="41" t="s">
        <v>246</v>
      </c>
      <c r="E41" s="41" t="s">
        <v>502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433</v>
      </c>
      <c r="B42" s="41" t="s">
        <v>87</v>
      </c>
      <c r="C42" s="41" t="s">
        <v>251</v>
      </c>
      <c r="D42" s="41" t="s">
        <v>246</v>
      </c>
      <c r="E42" s="41" t="s">
        <v>503</v>
      </c>
      <c r="F42" s="41" t="s">
        <v>99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504</v>
      </c>
      <c r="B43" s="41">
        <v>933</v>
      </c>
      <c r="C43" s="41" t="s">
        <v>251</v>
      </c>
      <c r="D43" s="41" t="s">
        <v>246</v>
      </c>
      <c r="E43" s="41" t="s">
        <v>505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7" t="s">
        <v>553</v>
      </c>
      <c r="B44" s="41">
        <v>933</v>
      </c>
      <c r="C44" s="41" t="s">
        <v>251</v>
      </c>
      <c r="D44" s="41" t="s">
        <v>248</v>
      </c>
      <c r="E44" s="41" t="s">
        <v>556</v>
      </c>
      <c r="F44" s="41" t="s">
        <v>554</v>
      </c>
      <c r="G44" s="108">
        <v>69684.75</v>
      </c>
      <c r="H44" s="205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506</v>
      </c>
      <c r="B45" s="41">
        <v>933</v>
      </c>
      <c r="C45" s="41" t="s">
        <v>251</v>
      </c>
      <c r="D45" s="41" t="s">
        <v>246</v>
      </c>
      <c r="E45" s="41" t="s">
        <v>204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5" t="s">
        <v>507</v>
      </c>
      <c r="B46" s="266">
        <v>933</v>
      </c>
      <c r="C46" s="266" t="s">
        <v>251</v>
      </c>
      <c r="D46" s="266" t="s">
        <v>246</v>
      </c>
      <c r="E46" s="266" t="s">
        <v>508</v>
      </c>
      <c r="F46" s="266">
        <v>200</v>
      </c>
      <c r="G46" s="267">
        <v>10000</v>
      </c>
      <c r="H46" s="272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509</v>
      </c>
      <c r="B47" s="41">
        <v>933</v>
      </c>
      <c r="C47" s="41" t="s">
        <v>251</v>
      </c>
      <c r="D47" s="41" t="s">
        <v>246</v>
      </c>
      <c r="E47" s="41" t="s">
        <v>510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5" t="s">
        <v>511</v>
      </c>
      <c r="B48" s="266">
        <v>933</v>
      </c>
      <c r="C48" s="266" t="s">
        <v>251</v>
      </c>
      <c r="D48" s="266" t="s">
        <v>249</v>
      </c>
      <c r="E48" s="266" t="s">
        <v>205</v>
      </c>
      <c r="F48" s="266">
        <v>200</v>
      </c>
      <c r="G48" s="267">
        <v>1715961.7</v>
      </c>
      <c r="H48" s="272">
        <v>1400000</v>
      </c>
      <c r="I48" s="42"/>
      <c r="J48" s="42"/>
      <c r="K48" s="42"/>
      <c r="L48" s="42"/>
      <c r="M48" s="42"/>
      <c r="N48" s="42"/>
    </row>
    <row r="49" spans="1:14" ht="75.75" thickBot="1">
      <c r="A49" s="265" t="s">
        <v>512</v>
      </c>
      <c r="B49" s="266">
        <v>933</v>
      </c>
      <c r="C49" s="266" t="s">
        <v>251</v>
      </c>
      <c r="D49" s="266" t="s">
        <v>249</v>
      </c>
      <c r="E49" s="266" t="s">
        <v>513</v>
      </c>
      <c r="F49" s="266">
        <v>200</v>
      </c>
      <c r="G49" s="267">
        <v>210000</v>
      </c>
      <c r="H49" s="272">
        <v>220000</v>
      </c>
      <c r="I49" s="42"/>
      <c r="J49" s="42"/>
      <c r="K49" s="42"/>
      <c r="L49" s="42"/>
      <c r="M49" s="42"/>
      <c r="N49" s="42"/>
    </row>
    <row r="50" spans="1:14" ht="75.75" thickBot="1">
      <c r="A50" s="265" t="s">
        <v>514</v>
      </c>
      <c r="B50" s="266">
        <v>933</v>
      </c>
      <c r="C50" s="266" t="s">
        <v>251</v>
      </c>
      <c r="D50" s="266" t="s">
        <v>249</v>
      </c>
      <c r="E50" s="266" t="s">
        <v>515</v>
      </c>
      <c r="F50" s="266">
        <v>200</v>
      </c>
      <c r="G50" s="267">
        <v>10000</v>
      </c>
      <c r="H50" s="272">
        <v>10000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549</v>
      </c>
      <c r="B51" s="41" t="s">
        <v>87</v>
      </c>
      <c r="C51" s="41" t="s">
        <v>251</v>
      </c>
      <c r="D51" s="41" t="s">
        <v>249</v>
      </c>
      <c r="E51" s="41" t="s">
        <v>548</v>
      </c>
      <c r="F51" s="41" t="s">
        <v>99</v>
      </c>
      <c r="G51" s="108">
        <v>0</v>
      </c>
      <c r="H51" s="205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531</v>
      </c>
      <c r="B52" s="41" t="s">
        <v>87</v>
      </c>
      <c r="C52" s="41" t="s">
        <v>100</v>
      </c>
      <c r="D52" s="41" t="s">
        <v>246</v>
      </c>
      <c r="E52" s="41" t="s">
        <v>535</v>
      </c>
      <c r="F52" s="41" t="s">
        <v>99</v>
      </c>
      <c r="G52" s="108">
        <v>1080</v>
      </c>
      <c r="H52" s="205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359</v>
      </c>
      <c r="B53" s="41" t="s">
        <v>87</v>
      </c>
      <c r="C53" s="41" t="s">
        <v>100</v>
      </c>
      <c r="D53" s="41" t="s">
        <v>246</v>
      </c>
      <c r="E53" s="41" t="s">
        <v>92</v>
      </c>
      <c r="F53" s="41" t="s">
        <v>101</v>
      </c>
      <c r="G53" s="108">
        <v>200000</v>
      </c>
      <c r="H53" s="205">
        <v>200000</v>
      </c>
      <c r="I53" s="42"/>
      <c r="J53" s="42"/>
      <c r="K53" s="42"/>
      <c r="L53" s="42"/>
      <c r="M53" s="42"/>
      <c r="N53" s="42"/>
    </row>
    <row r="54" spans="1:14" ht="57" thickBot="1">
      <c r="A54" s="269" t="s">
        <v>603</v>
      </c>
      <c r="B54" s="270" t="s">
        <v>87</v>
      </c>
      <c r="C54" s="270" t="s">
        <v>251</v>
      </c>
      <c r="D54" s="270" t="s">
        <v>253</v>
      </c>
      <c r="E54" s="270" t="s">
        <v>614</v>
      </c>
      <c r="F54" s="270"/>
      <c r="G54" s="271">
        <f>G55+G56+G57+G58+G59+G60+G61+G62+G63</f>
        <v>913935</v>
      </c>
      <c r="H54" s="271">
        <f>H55+H56+H57+H58+H59+H60+H61+H62+H63</f>
        <v>910569.45</v>
      </c>
      <c r="I54" s="42"/>
      <c r="J54" s="42"/>
      <c r="K54" s="42"/>
      <c r="L54" s="42"/>
      <c r="M54" s="42"/>
      <c r="N54" s="42"/>
    </row>
    <row r="55" spans="1:14" ht="75.75" thickBot="1">
      <c r="A55" s="265" t="s">
        <v>576</v>
      </c>
      <c r="B55" s="266" t="s">
        <v>87</v>
      </c>
      <c r="C55" s="266" t="s">
        <v>251</v>
      </c>
      <c r="D55" s="266" t="s">
        <v>246</v>
      </c>
      <c r="E55" s="266" t="s">
        <v>591</v>
      </c>
      <c r="F55" s="266" t="s">
        <v>99</v>
      </c>
      <c r="G55" s="267">
        <v>10000</v>
      </c>
      <c r="H55" s="272">
        <v>10000</v>
      </c>
      <c r="I55" s="42"/>
      <c r="J55" s="42"/>
      <c r="K55" s="42"/>
      <c r="L55" s="42"/>
      <c r="M55" s="42"/>
      <c r="N55" s="42"/>
    </row>
    <row r="56" spans="1:14" ht="57" thickBot="1">
      <c r="A56" s="265" t="s">
        <v>579</v>
      </c>
      <c r="B56" s="266" t="s">
        <v>87</v>
      </c>
      <c r="C56" s="266" t="s">
        <v>251</v>
      </c>
      <c r="D56" s="266" t="s">
        <v>248</v>
      </c>
      <c r="E56" s="266" t="s">
        <v>594</v>
      </c>
      <c r="F56" s="266" t="s">
        <v>99</v>
      </c>
      <c r="G56" s="267">
        <v>60000</v>
      </c>
      <c r="H56" s="272">
        <v>50000</v>
      </c>
      <c r="I56" s="42"/>
      <c r="J56" s="42"/>
      <c r="K56" s="42"/>
      <c r="L56" s="42"/>
      <c r="M56" s="42"/>
      <c r="N56" s="42"/>
    </row>
    <row r="57" spans="1:14" ht="75.75" thickBot="1">
      <c r="A57" s="265" t="s">
        <v>607</v>
      </c>
      <c r="B57" s="266" t="s">
        <v>87</v>
      </c>
      <c r="C57" s="266" t="s">
        <v>251</v>
      </c>
      <c r="D57" s="266" t="s">
        <v>249</v>
      </c>
      <c r="E57" s="266" t="s">
        <v>608</v>
      </c>
      <c r="F57" s="266" t="s">
        <v>99</v>
      </c>
      <c r="G57" s="267">
        <v>20000</v>
      </c>
      <c r="H57" s="272">
        <v>30000</v>
      </c>
      <c r="I57" s="42"/>
      <c r="J57" s="42"/>
      <c r="K57" s="42"/>
      <c r="L57" s="42"/>
      <c r="M57" s="42"/>
      <c r="N57" s="42"/>
    </row>
    <row r="58" spans="1:14" ht="94.5" thickBot="1">
      <c r="A58" s="265" t="s">
        <v>602</v>
      </c>
      <c r="B58" s="266" t="s">
        <v>87</v>
      </c>
      <c r="C58" s="266" t="s">
        <v>251</v>
      </c>
      <c r="D58" s="266" t="s">
        <v>249</v>
      </c>
      <c r="E58" s="266" t="s">
        <v>598</v>
      </c>
      <c r="F58" s="266" t="s">
        <v>99</v>
      </c>
      <c r="G58" s="267">
        <v>50000</v>
      </c>
      <c r="H58" s="272">
        <v>45634.45</v>
      </c>
      <c r="I58" s="42"/>
      <c r="J58" s="42"/>
      <c r="K58" s="42"/>
      <c r="L58" s="42"/>
      <c r="M58" s="42"/>
      <c r="N58" s="42"/>
    </row>
    <row r="59" spans="1:14" ht="57" thickBot="1">
      <c r="A59" s="265" t="s">
        <v>582</v>
      </c>
      <c r="B59" s="266" t="s">
        <v>87</v>
      </c>
      <c r="C59" s="266" t="s">
        <v>251</v>
      </c>
      <c r="D59" s="266" t="s">
        <v>249</v>
      </c>
      <c r="E59" s="266" t="s">
        <v>597</v>
      </c>
      <c r="F59" s="266" t="s">
        <v>99</v>
      </c>
      <c r="G59" s="267">
        <v>50000</v>
      </c>
      <c r="H59" s="272">
        <v>50000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571</v>
      </c>
      <c r="B60" s="41" t="s">
        <v>87</v>
      </c>
      <c r="C60" s="41" t="s">
        <v>251</v>
      </c>
      <c r="D60" s="41" t="s">
        <v>251</v>
      </c>
      <c r="E60" s="41" t="s">
        <v>588</v>
      </c>
      <c r="F60" s="41" t="s">
        <v>207</v>
      </c>
      <c r="G60" s="108">
        <v>714335</v>
      </c>
      <c r="H60" s="205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572</v>
      </c>
      <c r="B61" s="41" t="s">
        <v>87</v>
      </c>
      <c r="C61" s="41" t="s">
        <v>251</v>
      </c>
      <c r="D61" s="41" t="s">
        <v>251</v>
      </c>
      <c r="E61" s="41" t="s">
        <v>588</v>
      </c>
      <c r="F61" s="41" t="s">
        <v>99</v>
      </c>
      <c r="G61" s="108">
        <v>4000</v>
      </c>
      <c r="H61" s="205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573</v>
      </c>
      <c r="B62" s="41" t="s">
        <v>87</v>
      </c>
      <c r="C62" s="41" t="s">
        <v>251</v>
      </c>
      <c r="D62" s="41" t="s">
        <v>251</v>
      </c>
      <c r="E62" s="41" t="s">
        <v>588</v>
      </c>
      <c r="F62" s="41" t="s">
        <v>145</v>
      </c>
      <c r="G62" s="108">
        <v>5600</v>
      </c>
      <c r="H62" s="205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615</v>
      </c>
      <c r="B63" s="41" t="s">
        <v>87</v>
      </c>
      <c r="C63" s="41" t="s">
        <v>251</v>
      </c>
      <c r="D63" s="41" t="s">
        <v>251</v>
      </c>
      <c r="E63" s="41" t="s">
        <v>430</v>
      </c>
      <c r="F63" s="41" t="s">
        <v>99</v>
      </c>
      <c r="G63" s="108">
        <v>0</v>
      </c>
      <c r="H63" s="205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252</v>
      </c>
      <c r="D64" s="40" t="s">
        <v>253</v>
      </c>
      <c r="E64" s="40" t="s">
        <v>206</v>
      </c>
      <c r="F64" s="40"/>
      <c r="G64" s="160">
        <f>SUM(G65:G76)</f>
        <v>3977140</v>
      </c>
      <c r="H64" s="207">
        <f>SUM(H65:H76)</f>
        <v>4000140</v>
      </c>
      <c r="I64" s="42"/>
      <c r="J64" s="42"/>
      <c r="K64" s="42"/>
      <c r="L64" s="42"/>
      <c r="M64" s="42"/>
      <c r="N64" s="42"/>
    </row>
    <row r="65" spans="1:14" ht="132" thickBot="1">
      <c r="A65" s="39" t="s">
        <v>518</v>
      </c>
      <c r="B65" s="41">
        <v>933</v>
      </c>
      <c r="C65" s="41" t="s">
        <v>252</v>
      </c>
      <c r="D65" s="41" t="s">
        <v>246</v>
      </c>
      <c r="E65" s="41" t="s">
        <v>519</v>
      </c>
      <c r="F65" s="41">
        <v>100</v>
      </c>
      <c r="G65" s="119">
        <v>2517181</v>
      </c>
      <c r="H65" s="206">
        <v>2517181</v>
      </c>
      <c r="I65" s="42"/>
      <c r="J65" s="42"/>
      <c r="K65" s="42"/>
      <c r="L65" s="42"/>
      <c r="M65" s="42"/>
      <c r="N65" s="42"/>
    </row>
    <row r="66" spans="1:14" ht="113.25" thickBot="1">
      <c r="A66" s="115" t="s">
        <v>210</v>
      </c>
      <c r="B66" s="41" t="s">
        <v>87</v>
      </c>
      <c r="C66" s="41" t="s">
        <v>252</v>
      </c>
      <c r="D66" s="41" t="s">
        <v>246</v>
      </c>
      <c r="E66" s="41" t="s">
        <v>228</v>
      </c>
      <c r="F66" s="41" t="s">
        <v>207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520</v>
      </c>
      <c r="B67" s="41">
        <v>933</v>
      </c>
      <c r="C67" s="41" t="s">
        <v>252</v>
      </c>
      <c r="D67" s="41" t="s">
        <v>246</v>
      </c>
      <c r="E67" s="41" t="s">
        <v>208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426</v>
      </c>
      <c r="B68" s="41" t="s">
        <v>87</v>
      </c>
      <c r="C68" s="41" t="s">
        <v>252</v>
      </c>
      <c r="D68" s="41" t="s">
        <v>246</v>
      </c>
      <c r="E68" s="41" t="s">
        <v>436</v>
      </c>
      <c r="F68" s="41" t="s">
        <v>99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521</v>
      </c>
      <c r="B69" s="41">
        <v>933</v>
      </c>
      <c r="C69" s="41" t="s">
        <v>252</v>
      </c>
      <c r="D69" s="41" t="s">
        <v>246</v>
      </c>
      <c r="E69" s="41" t="s">
        <v>519</v>
      </c>
      <c r="F69" s="41">
        <v>200</v>
      </c>
      <c r="G69" s="108">
        <v>780000</v>
      </c>
      <c r="H69" s="108">
        <v>800000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330</v>
      </c>
      <c r="B70" s="41">
        <v>933</v>
      </c>
      <c r="C70" s="41" t="s">
        <v>252</v>
      </c>
      <c r="D70" s="41" t="s">
        <v>246</v>
      </c>
      <c r="E70" s="41" t="s">
        <v>519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522</v>
      </c>
      <c r="B71" s="41">
        <v>933</v>
      </c>
      <c r="C71" s="41" t="s">
        <v>252</v>
      </c>
      <c r="D71" s="41" t="s">
        <v>246</v>
      </c>
      <c r="E71" s="41" t="s">
        <v>523</v>
      </c>
      <c r="F71" s="41">
        <v>100</v>
      </c>
      <c r="G71" s="108">
        <v>539959</v>
      </c>
      <c r="H71" s="108">
        <v>539959</v>
      </c>
      <c r="I71" s="42"/>
      <c r="J71" s="42"/>
      <c r="K71" s="42"/>
      <c r="L71" s="42"/>
      <c r="M71" s="42"/>
      <c r="N71" s="42"/>
    </row>
    <row r="72" spans="1:14" ht="188.25" thickBot="1">
      <c r="A72" s="33" t="s">
        <v>209</v>
      </c>
      <c r="B72" s="41" t="s">
        <v>87</v>
      </c>
      <c r="C72" s="41" t="s">
        <v>252</v>
      </c>
      <c r="D72" s="41" t="s">
        <v>246</v>
      </c>
      <c r="E72" s="41" t="s">
        <v>622</v>
      </c>
      <c r="F72" s="41" t="s">
        <v>207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524</v>
      </c>
      <c r="B73" s="41">
        <v>933</v>
      </c>
      <c r="C73" s="41" t="s">
        <v>252</v>
      </c>
      <c r="D73" s="41" t="s">
        <v>246</v>
      </c>
      <c r="E73" s="41" t="s">
        <v>525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526</v>
      </c>
      <c r="B74" s="41">
        <v>933</v>
      </c>
      <c r="C74" s="41" t="s">
        <v>252</v>
      </c>
      <c r="D74" s="41" t="s">
        <v>246</v>
      </c>
      <c r="E74" s="41" t="s">
        <v>523</v>
      </c>
      <c r="F74" s="41">
        <v>200</v>
      </c>
      <c r="G74" s="108">
        <v>20000</v>
      </c>
      <c r="H74" s="205">
        <v>21000</v>
      </c>
      <c r="I74" s="42"/>
      <c r="J74" s="42"/>
      <c r="K74" s="42"/>
      <c r="L74" s="42"/>
      <c r="M74" s="42"/>
      <c r="N74" s="42"/>
    </row>
    <row r="75" spans="1:14" ht="113.25" thickBot="1">
      <c r="A75" s="39" t="s">
        <v>527</v>
      </c>
      <c r="B75" s="41">
        <v>933</v>
      </c>
      <c r="C75" s="41" t="s">
        <v>252</v>
      </c>
      <c r="D75" s="41" t="s">
        <v>246</v>
      </c>
      <c r="E75" s="41" t="s">
        <v>211</v>
      </c>
      <c r="F75" s="41">
        <v>200</v>
      </c>
      <c r="G75" s="108">
        <v>15000</v>
      </c>
      <c r="H75" s="205">
        <v>17000</v>
      </c>
      <c r="I75" s="42"/>
      <c r="J75" s="42"/>
      <c r="K75" s="42"/>
      <c r="L75" s="42"/>
      <c r="M75" s="42"/>
      <c r="N75" s="42"/>
    </row>
    <row r="76" spans="1:14" ht="38.25" thickBot="1">
      <c r="A76" s="33" t="s">
        <v>419</v>
      </c>
      <c r="B76" s="41" t="s">
        <v>87</v>
      </c>
      <c r="C76" s="41" t="s">
        <v>252</v>
      </c>
      <c r="D76" s="41" t="s">
        <v>246</v>
      </c>
      <c r="E76" s="41" t="s">
        <v>434</v>
      </c>
      <c r="F76" s="41" t="s">
        <v>99</v>
      </c>
      <c r="G76" s="108">
        <v>5000</v>
      </c>
      <c r="H76" s="208">
        <v>5000</v>
      </c>
      <c r="I76" s="42"/>
      <c r="J76" s="42"/>
      <c r="K76" s="42"/>
      <c r="L76" s="42"/>
      <c r="M76" s="42"/>
      <c r="N76" s="42"/>
    </row>
    <row r="77" spans="1:14" ht="19.5" thickBot="1">
      <c r="A77" s="43" t="s">
        <v>48</v>
      </c>
      <c r="B77" s="40"/>
      <c r="C77" s="40"/>
      <c r="D77" s="40"/>
      <c r="E77" s="40"/>
      <c r="F77" s="40"/>
      <c r="G77" s="109">
        <f>G10+G64+G54</f>
        <v>14968046</v>
      </c>
      <c r="H77" s="109">
        <f>H10+H64+H54</f>
        <v>14621034</v>
      </c>
      <c r="I77" s="42"/>
      <c r="J77" s="42"/>
      <c r="K77" s="42"/>
      <c r="L77" s="42"/>
      <c r="M77" s="42"/>
      <c r="N77" s="42"/>
    </row>
    <row r="78" spans="1:14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0" workbookViewId="0">
      <selection activeCell="B18" sqref="B18:H18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5"/>
      <c r="F1" s="165"/>
      <c r="G1" s="165"/>
      <c r="H1" s="165"/>
      <c r="I1" s="165"/>
      <c r="L1" s="362" t="s">
        <v>648</v>
      </c>
      <c r="M1" s="363"/>
      <c r="N1" s="363"/>
    </row>
    <row r="2" spans="1:14">
      <c r="E2" s="165"/>
      <c r="F2" s="165"/>
      <c r="G2" s="165"/>
      <c r="H2" s="165"/>
      <c r="I2" s="165"/>
      <c r="L2" s="363"/>
      <c r="M2" s="363"/>
      <c r="N2" s="363"/>
    </row>
    <row r="3" spans="1:14">
      <c r="E3" s="165"/>
      <c r="F3" s="165"/>
      <c r="G3" s="165"/>
      <c r="H3" s="165"/>
      <c r="I3" s="165"/>
      <c r="L3" s="363"/>
      <c r="M3" s="363"/>
      <c r="N3" s="363"/>
    </row>
    <row r="4" spans="1:14">
      <c r="L4" s="363"/>
      <c r="M4" s="363"/>
      <c r="N4" s="363"/>
    </row>
    <row r="5" spans="1:14">
      <c r="L5" s="363"/>
      <c r="M5" s="363"/>
      <c r="N5" s="363"/>
    </row>
    <row r="6" spans="1:14" ht="15.75" customHeight="1">
      <c r="A6" s="364" t="s">
        <v>673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</row>
    <row r="7" spans="1:14" ht="15.75" customHeight="1">
      <c r="A7" s="365"/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</row>
    <row r="8" spans="1:14" ht="15.75" customHeight="1">
      <c r="A8" s="365"/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</row>
    <row r="9" spans="1:14" ht="15.75" customHeight="1" thickBot="1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</row>
    <row r="10" spans="1:14" ht="15.75" customHeight="1">
      <c r="A10" s="366" t="s">
        <v>396</v>
      </c>
      <c r="B10" s="369" t="s">
        <v>9</v>
      </c>
      <c r="C10" s="370"/>
      <c r="D10" s="370"/>
      <c r="E10" s="370"/>
      <c r="F10" s="370"/>
      <c r="G10" s="370"/>
      <c r="H10" s="371"/>
      <c r="I10" s="369" t="s">
        <v>62</v>
      </c>
      <c r="J10" s="370"/>
      <c r="K10" s="370"/>
      <c r="L10" s="370"/>
      <c r="M10" s="370"/>
      <c r="N10" s="371"/>
    </row>
    <row r="11" spans="1:14" ht="15.75" customHeight="1" thickBot="1">
      <c r="A11" s="367"/>
      <c r="B11" s="372"/>
      <c r="C11" s="373"/>
      <c r="D11" s="373"/>
      <c r="E11" s="373"/>
      <c r="F11" s="373"/>
      <c r="G11" s="373"/>
      <c r="H11" s="374"/>
      <c r="I11" s="375"/>
      <c r="J11" s="376"/>
      <c r="K11" s="376"/>
      <c r="L11" s="376"/>
      <c r="M11" s="376"/>
      <c r="N11" s="377"/>
    </row>
    <row r="12" spans="1:14" ht="16.5" thickBot="1">
      <c r="A12" s="368"/>
      <c r="B12" s="375"/>
      <c r="C12" s="376"/>
      <c r="D12" s="376"/>
      <c r="E12" s="376"/>
      <c r="F12" s="376"/>
      <c r="G12" s="376"/>
      <c r="H12" s="377"/>
      <c r="I12" s="336" t="s">
        <v>558</v>
      </c>
      <c r="J12" s="338"/>
      <c r="K12" s="336" t="s">
        <v>674</v>
      </c>
      <c r="L12" s="338"/>
      <c r="M12" s="336" t="s">
        <v>662</v>
      </c>
      <c r="N12" s="338"/>
    </row>
    <row r="13" spans="1:14" ht="16.5" thickBot="1">
      <c r="A13" s="169">
        <v>100</v>
      </c>
      <c r="B13" s="341" t="s">
        <v>397</v>
      </c>
      <c r="C13" s="342"/>
      <c r="D13" s="342"/>
      <c r="E13" s="342"/>
      <c r="F13" s="342"/>
      <c r="G13" s="342"/>
      <c r="H13" s="343"/>
      <c r="I13" s="344">
        <f>I14+I15+I18++I19+I16+I17</f>
        <v>6738790.29</v>
      </c>
      <c r="J13" s="345"/>
      <c r="K13" s="344">
        <f>K14+K15+K18++K19+K16</f>
        <v>5067224.55</v>
      </c>
      <c r="L13" s="345"/>
      <c r="M13" s="344">
        <f>M14+M15+M18++M19+M16</f>
        <v>5068224.55</v>
      </c>
      <c r="N13" s="345"/>
    </row>
    <row r="14" spans="1:14" ht="33" customHeight="1" thickBot="1">
      <c r="A14" s="167">
        <v>102</v>
      </c>
      <c r="B14" s="356" t="s">
        <v>404</v>
      </c>
      <c r="C14" s="357"/>
      <c r="D14" s="357"/>
      <c r="E14" s="357"/>
      <c r="F14" s="357"/>
      <c r="G14" s="357"/>
      <c r="H14" s="358"/>
      <c r="I14" s="336">
        <v>972305.48</v>
      </c>
      <c r="J14" s="338"/>
      <c r="K14" s="339">
        <v>972305.48</v>
      </c>
      <c r="L14" s="340"/>
      <c r="M14" s="339">
        <v>972305.48</v>
      </c>
      <c r="N14" s="340"/>
    </row>
    <row r="15" spans="1:14" ht="49.5" customHeight="1" thickBot="1">
      <c r="A15" s="168">
        <v>104</v>
      </c>
      <c r="B15" s="359" t="s">
        <v>405</v>
      </c>
      <c r="C15" s="360"/>
      <c r="D15" s="360"/>
      <c r="E15" s="360"/>
      <c r="F15" s="360"/>
      <c r="G15" s="360"/>
      <c r="H15" s="361"/>
      <c r="I15" s="346">
        <v>3367393.07</v>
      </c>
      <c r="J15" s="347"/>
      <c r="K15" s="339">
        <v>3327843.07</v>
      </c>
      <c r="L15" s="340"/>
      <c r="M15" s="339">
        <v>3317843.07</v>
      </c>
      <c r="N15" s="340"/>
    </row>
    <row r="16" spans="1:14" ht="33.75" customHeight="1" thickBot="1">
      <c r="A16" s="168">
        <v>106</v>
      </c>
      <c r="B16" s="359" t="s">
        <v>676</v>
      </c>
      <c r="C16" s="360"/>
      <c r="D16" s="360"/>
      <c r="E16" s="360"/>
      <c r="F16" s="360"/>
      <c r="G16" s="360"/>
      <c r="H16" s="361"/>
      <c r="I16" s="339">
        <v>78498</v>
      </c>
      <c r="J16" s="340"/>
      <c r="K16" s="339">
        <v>72076</v>
      </c>
      <c r="L16" s="340"/>
      <c r="M16" s="339">
        <v>72076</v>
      </c>
      <c r="N16" s="340"/>
    </row>
    <row r="17" spans="1:14" ht="16.5" thickBot="1">
      <c r="A17" s="168">
        <v>107</v>
      </c>
      <c r="B17" s="359" t="s">
        <v>557</v>
      </c>
      <c r="C17" s="360"/>
      <c r="D17" s="360"/>
      <c r="E17" s="360"/>
      <c r="F17" s="360"/>
      <c r="G17" s="360"/>
      <c r="H17" s="361"/>
      <c r="I17" s="339">
        <v>0</v>
      </c>
      <c r="J17" s="340"/>
      <c r="K17" s="339"/>
      <c r="L17" s="340"/>
      <c r="M17" s="339"/>
      <c r="N17" s="340"/>
    </row>
    <row r="18" spans="1:14" ht="16.5" thickBot="1">
      <c r="A18" s="167">
        <v>111</v>
      </c>
      <c r="B18" s="336" t="s">
        <v>406</v>
      </c>
      <c r="C18" s="337"/>
      <c r="D18" s="337"/>
      <c r="E18" s="337"/>
      <c r="F18" s="337"/>
      <c r="G18" s="337"/>
      <c r="H18" s="338"/>
      <c r="I18" s="339">
        <v>5000</v>
      </c>
      <c r="J18" s="340"/>
      <c r="K18" s="339">
        <v>5000</v>
      </c>
      <c r="L18" s="340"/>
      <c r="M18" s="339">
        <v>5000</v>
      </c>
      <c r="N18" s="340"/>
    </row>
    <row r="19" spans="1:14" ht="16.5" thickBot="1">
      <c r="A19" s="167">
        <v>113</v>
      </c>
      <c r="B19" s="336" t="s">
        <v>407</v>
      </c>
      <c r="C19" s="337"/>
      <c r="D19" s="337"/>
      <c r="E19" s="337"/>
      <c r="F19" s="337"/>
      <c r="G19" s="337"/>
      <c r="H19" s="338"/>
      <c r="I19" s="339">
        <v>2315593.7400000002</v>
      </c>
      <c r="J19" s="340"/>
      <c r="K19" s="339">
        <v>690000</v>
      </c>
      <c r="L19" s="340"/>
      <c r="M19" s="339">
        <v>701000</v>
      </c>
      <c r="N19" s="340"/>
    </row>
    <row r="20" spans="1:14" ht="16.5" thickBot="1">
      <c r="A20" s="169">
        <v>200</v>
      </c>
      <c r="B20" s="341" t="s">
        <v>398</v>
      </c>
      <c r="C20" s="342"/>
      <c r="D20" s="342"/>
      <c r="E20" s="342"/>
      <c r="F20" s="342"/>
      <c r="G20" s="342"/>
      <c r="H20" s="343"/>
      <c r="I20" s="344">
        <f>I21</f>
        <v>234700</v>
      </c>
      <c r="J20" s="345"/>
      <c r="K20" s="344">
        <f>K21</f>
        <v>243500</v>
      </c>
      <c r="L20" s="345"/>
      <c r="M20" s="344">
        <f>M21</f>
        <v>243500</v>
      </c>
      <c r="N20" s="345"/>
    </row>
    <row r="21" spans="1:14" ht="40.5" customHeight="1" thickBot="1">
      <c r="A21" s="167">
        <v>203</v>
      </c>
      <c r="B21" s="336" t="s">
        <v>408</v>
      </c>
      <c r="C21" s="337"/>
      <c r="D21" s="337"/>
      <c r="E21" s="337"/>
      <c r="F21" s="337"/>
      <c r="G21" s="337"/>
      <c r="H21" s="338"/>
      <c r="I21" s="339">
        <v>234700</v>
      </c>
      <c r="J21" s="340"/>
      <c r="K21" s="339">
        <v>243500</v>
      </c>
      <c r="L21" s="340"/>
      <c r="M21" s="339">
        <v>243500</v>
      </c>
      <c r="N21" s="340"/>
    </row>
    <row r="22" spans="1:14" ht="16.5" thickBot="1">
      <c r="A22" s="169">
        <v>300</v>
      </c>
      <c r="B22" s="353" t="s">
        <v>399</v>
      </c>
      <c r="C22" s="354"/>
      <c r="D22" s="354"/>
      <c r="E22" s="354"/>
      <c r="F22" s="354"/>
      <c r="G22" s="354"/>
      <c r="H22" s="355"/>
      <c r="I22" s="344">
        <f>I23+I24</f>
        <v>99520</v>
      </c>
      <c r="J22" s="345"/>
      <c r="K22" s="344">
        <f>K23+K24</f>
        <v>99520</v>
      </c>
      <c r="L22" s="345"/>
      <c r="M22" s="344">
        <f>M23+M24</f>
        <v>99520</v>
      </c>
      <c r="N22" s="345"/>
    </row>
    <row r="23" spans="1:14" ht="16.5" thickBot="1">
      <c r="A23" s="167">
        <v>309</v>
      </c>
      <c r="B23" s="356" t="s">
        <v>409</v>
      </c>
      <c r="C23" s="357"/>
      <c r="D23" s="357"/>
      <c r="E23" s="357"/>
      <c r="F23" s="357"/>
      <c r="G23" s="357"/>
      <c r="H23" s="358"/>
      <c r="I23" s="339">
        <v>25200</v>
      </c>
      <c r="J23" s="340"/>
      <c r="K23" s="339">
        <v>25200</v>
      </c>
      <c r="L23" s="340"/>
      <c r="M23" s="339">
        <v>25200</v>
      </c>
      <c r="N23" s="340"/>
    </row>
    <row r="24" spans="1:14" ht="16.5" thickBot="1">
      <c r="A24" s="167">
        <v>310</v>
      </c>
      <c r="B24" s="336" t="s">
        <v>411</v>
      </c>
      <c r="C24" s="337"/>
      <c r="D24" s="337"/>
      <c r="E24" s="337"/>
      <c r="F24" s="337"/>
      <c r="G24" s="337"/>
      <c r="H24" s="338"/>
      <c r="I24" s="346">
        <v>74320</v>
      </c>
      <c r="J24" s="347"/>
      <c r="K24" s="339">
        <v>74320</v>
      </c>
      <c r="L24" s="340"/>
      <c r="M24" s="339">
        <v>74320</v>
      </c>
      <c r="N24" s="340"/>
    </row>
    <row r="25" spans="1:14" ht="16.5" thickBot="1">
      <c r="A25" s="170">
        <v>400</v>
      </c>
      <c r="B25" s="341" t="s">
        <v>400</v>
      </c>
      <c r="C25" s="342"/>
      <c r="D25" s="342"/>
      <c r="E25" s="342"/>
      <c r="F25" s="342"/>
      <c r="G25" s="342"/>
      <c r="H25" s="343"/>
      <c r="I25" s="344">
        <f>I26</f>
        <v>3502187.55</v>
      </c>
      <c r="J25" s="345"/>
      <c r="K25" s="344">
        <f>K26</f>
        <v>1900000</v>
      </c>
      <c r="L25" s="345"/>
      <c r="M25" s="344">
        <f>M26</f>
        <v>1900000</v>
      </c>
      <c r="N25" s="345"/>
    </row>
    <row r="26" spans="1:14" ht="16.5" thickBot="1">
      <c r="A26" s="167">
        <v>409</v>
      </c>
      <c r="B26" s="336" t="s">
        <v>410</v>
      </c>
      <c r="C26" s="337"/>
      <c r="D26" s="337"/>
      <c r="E26" s="337"/>
      <c r="F26" s="337"/>
      <c r="G26" s="337"/>
      <c r="H26" s="338"/>
      <c r="I26" s="346">
        <v>3502187.55</v>
      </c>
      <c r="J26" s="347"/>
      <c r="K26" s="339">
        <v>1900000</v>
      </c>
      <c r="L26" s="340"/>
      <c r="M26" s="339">
        <v>1900000</v>
      </c>
      <c r="N26" s="340"/>
    </row>
    <row r="27" spans="1:14" ht="16.5" thickBot="1">
      <c r="A27" s="169">
        <v>500</v>
      </c>
      <c r="B27" s="341" t="s">
        <v>401</v>
      </c>
      <c r="C27" s="342"/>
      <c r="D27" s="342"/>
      <c r="E27" s="342"/>
      <c r="F27" s="342"/>
      <c r="G27" s="342"/>
      <c r="H27" s="343"/>
      <c r="I27" s="344">
        <f>I28+I29+I30+I31</f>
        <v>3499225.75</v>
      </c>
      <c r="J27" s="345"/>
      <c r="K27" s="344">
        <f>K28+K29+K30+K31</f>
        <v>3479581.45</v>
      </c>
      <c r="L27" s="345"/>
      <c r="M27" s="344">
        <f>M28+M29+M30+M31</f>
        <v>3108569.45</v>
      </c>
      <c r="N27" s="345"/>
    </row>
    <row r="28" spans="1:14" ht="16.5" thickBot="1">
      <c r="A28" s="168">
        <v>501</v>
      </c>
      <c r="B28" s="336" t="s">
        <v>412</v>
      </c>
      <c r="C28" s="337"/>
      <c r="D28" s="337"/>
      <c r="E28" s="337"/>
      <c r="F28" s="337"/>
      <c r="G28" s="337"/>
      <c r="H28" s="338"/>
      <c r="I28" s="346">
        <v>577406</v>
      </c>
      <c r="J28" s="347"/>
      <c r="K28" s="346">
        <v>570000</v>
      </c>
      <c r="L28" s="347"/>
      <c r="M28" s="346">
        <v>578000</v>
      </c>
      <c r="N28" s="347"/>
    </row>
    <row r="29" spans="1:14" ht="16.5" thickBot="1">
      <c r="A29" s="167">
        <v>502</v>
      </c>
      <c r="B29" s="336" t="s">
        <v>413</v>
      </c>
      <c r="C29" s="337"/>
      <c r="D29" s="337"/>
      <c r="E29" s="337"/>
      <c r="F29" s="337"/>
      <c r="G29" s="337"/>
      <c r="H29" s="338"/>
      <c r="I29" s="339">
        <v>119684.75</v>
      </c>
      <c r="J29" s="340"/>
      <c r="K29" s="339">
        <v>129684.75</v>
      </c>
      <c r="L29" s="340"/>
      <c r="M29" s="339">
        <v>50000</v>
      </c>
      <c r="N29" s="340"/>
    </row>
    <row r="30" spans="1:14" ht="16.5" thickBot="1">
      <c r="A30" s="168">
        <v>503</v>
      </c>
      <c r="B30" s="336" t="s">
        <v>414</v>
      </c>
      <c r="C30" s="337"/>
      <c r="D30" s="337"/>
      <c r="E30" s="337"/>
      <c r="F30" s="337"/>
      <c r="G30" s="337"/>
      <c r="H30" s="338"/>
      <c r="I30" s="346">
        <v>2079200</v>
      </c>
      <c r="J30" s="347"/>
      <c r="K30" s="339">
        <v>2055961.7</v>
      </c>
      <c r="L30" s="340"/>
      <c r="M30" s="339">
        <v>1755634.45</v>
      </c>
      <c r="N30" s="340"/>
    </row>
    <row r="31" spans="1:14" ht="16.5" thickBot="1">
      <c r="A31" s="168">
        <v>505</v>
      </c>
      <c r="B31" s="336" t="s">
        <v>605</v>
      </c>
      <c r="C31" s="337"/>
      <c r="D31" s="337"/>
      <c r="E31" s="337"/>
      <c r="F31" s="337"/>
      <c r="G31" s="337"/>
      <c r="H31" s="338"/>
      <c r="I31" s="339">
        <v>722935</v>
      </c>
      <c r="J31" s="340"/>
      <c r="K31" s="339">
        <v>723935</v>
      </c>
      <c r="L31" s="340"/>
      <c r="M31" s="339">
        <v>724935</v>
      </c>
      <c r="N31" s="340"/>
    </row>
    <row r="32" spans="1:14" ht="16.5" thickBot="1">
      <c r="A32" s="169">
        <v>800</v>
      </c>
      <c r="B32" s="341" t="s">
        <v>402</v>
      </c>
      <c r="C32" s="342"/>
      <c r="D32" s="342"/>
      <c r="E32" s="342"/>
      <c r="F32" s="342"/>
      <c r="G32" s="342"/>
      <c r="H32" s="343"/>
      <c r="I32" s="344">
        <f>I33</f>
        <v>4666305.5199999996</v>
      </c>
      <c r="J32" s="345"/>
      <c r="K32" s="344">
        <f>K33</f>
        <v>3977140</v>
      </c>
      <c r="L32" s="345"/>
      <c r="M32" s="344">
        <f>M33</f>
        <v>4000140</v>
      </c>
      <c r="N32" s="345"/>
    </row>
    <row r="33" spans="1:14" ht="16.5" thickBot="1">
      <c r="A33" s="167">
        <v>801</v>
      </c>
      <c r="B33" s="336" t="s">
        <v>415</v>
      </c>
      <c r="C33" s="337"/>
      <c r="D33" s="337"/>
      <c r="E33" s="337"/>
      <c r="F33" s="337"/>
      <c r="G33" s="337"/>
      <c r="H33" s="338"/>
      <c r="I33" s="346">
        <v>4666305.5199999996</v>
      </c>
      <c r="J33" s="347"/>
      <c r="K33" s="339">
        <v>3977140</v>
      </c>
      <c r="L33" s="340"/>
      <c r="M33" s="339">
        <v>4000140</v>
      </c>
      <c r="N33" s="340"/>
    </row>
    <row r="34" spans="1:14" ht="16.5" thickBot="1">
      <c r="A34" s="170">
        <v>1000</v>
      </c>
      <c r="B34" s="341" t="s">
        <v>403</v>
      </c>
      <c r="C34" s="342"/>
      <c r="D34" s="342"/>
      <c r="E34" s="342"/>
      <c r="F34" s="342"/>
      <c r="G34" s="342"/>
      <c r="H34" s="343"/>
      <c r="I34" s="344">
        <f>I35</f>
        <v>201080</v>
      </c>
      <c r="J34" s="345"/>
      <c r="K34" s="344">
        <f>K35</f>
        <v>201080</v>
      </c>
      <c r="L34" s="345"/>
      <c r="M34" s="344">
        <f>M35</f>
        <v>201080</v>
      </c>
      <c r="N34" s="345"/>
    </row>
    <row r="35" spans="1:14" ht="16.5" thickBot="1">
      <c r="A35" s="167">
        <v>1001</v>
      </c>
      <c r="B35" s="336" t="s">
        <v>416</v>
      </c>
      <c r="C35" s="337"/>
      <c r="D35" s="337"/>
      <c r="E35" s="337"/>
      <c r="F35" s="337"/>
      <c r="G35" s="337"/>
      <c r="H35" s="338"/>
      <c r="I35" s="339">
        <v>201080</v>
      </c>
      <c r="J35" s="340"/>
      <c r="K35" s="339">
        <v>201080</v>
      </c>
      <c r="L35" s="340"/>
      <c r="M35" s="339">
        <v>201080</v>
      </c>
      <c r="N35" s="340"/>
    </row>
    <row r="36" spans="1:14" ht="16.5" thickBot="1">
      <c r="A36" s="348" t="s">
        <v>48</v>
      </c>
      <c r="B36" s="349"/>
      <c r="C36" s="349"/>
      <c r="D36" s="349"/>
      <c r="E36" s="349"/>
      <c r="F36" s="349"/>
      <c r="G36" s="349"/>
      <c r="H36" s="350"/>
      <c r="I36" s="351">
        <f>I13+I20+I22+I25+I27+I32+I34</f>
        <v>18941809.109999999</v>
      </c>
      <c r="J36" s="352"/>
      <c r="K36" s="351">
        <f>K13+K20+K22+K25+K27+K32+K34</f>
        <v>14968046</v>
      </c>
      <c r="L36" s="352"/>
      <c r="M36" s="351">
        <f>M13+M20+M22+M25+M27+M32+M34</f>
        <v>14621034</v>
      </c>
      <c r="N36" s="352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28:H28"/>
    <mergeCell ref="I28:J28"/>
    <mergeCell ref="K28:L28"/>
    <mergeCell ref="M28:N28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 УДАЛИТЬ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2021-11-08T12:14:46Z</cp:lastPrinted>
  <dcterms:created xsi:type="dcterms:W3CDTF">2014-11-10T05:52:58Z</dcterms:created>
  <dcterms:modified xsi:type="dcterms:W3CDTF">2021-11-17T12:11:53Z</dcterms:modified>
</cp:coreProperties>
</file>